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785" windowWidth="20550" windowHeight="4830" tabRatio="594" activeTab="1"/>
  </bookViews>
  <sheets>
    <sheet name="oszt tan" sheetId="8" r:id="rId1"/>
    <sheet name="Magyar OT (közös)" sheetId="2" r:id="rId2"/>
    <sheet name="Magyar OT (ált isk)" sheetId="5" r:id="rId3"/>
    <sheet name="Magyar OT (középisk)" sheetId="6" r:id="rId4"/>
    <sheet name="x" sheetId="4" state="hidden" r:id="rId5"/>
  </sheets>
  <externalReferences>
    <externalReference r:id="rId6"/>
    <externalReference r:id="rId7"/>
  </externalReferences>
  <definedNames>
    <definedName name="beosztás" localSheetId="0">[1]x!$A$2:$A$5</definedName>
    <definedName name="beosztás">x!$A$2:$A$5</definedName>
    <definedName name="df">[2]x!$A$2:$A$5</definedName>
    <definedName name="tanszék" localSheetId="0">[1]x!$D$2:$D$8</definedName>
    <definedName name="tanszék">x!$D$2:$D$8</definedName>
  </definedNames>
  <calcPr calcId="125725"/>
</workbook>
</file>

<file path=xl/calcChain.xml><?xml version="1.0" encoding="utf-8"?>
<calcChain xmlns="http://schemas.openxmlformats.org/spreadsheetml/2006/main">
  <c r="G59" i="2"/>
  <c r="G60"/>
  <c r="G33" i="6"/>
  <c r="U10"/>
  <c r="R16" i="8"/>
  <c r="Q16"/>
  <c r="P16"/>
  <c r="Q15"/>
  <c r="P15"/>
  <c r="G19" i="5"/>
  <c r="G32" i="6"/>
  <c r="Q30"/>
  <c r="R30"/>
  <c r="U23"/>
  <c r="V23"/>
  <c r="U4"/>
  <c r="G20" i="5"/>
  <c r="G18"/>
  <c r="U31" i="2"/>
  <c r="U39"/>
  <c r="T13" i="5"/>
  <c r="T14"/>
  <c r="S13"/>
  <c r="S14"/>
  <c r="R13"/>
  <c r="R14"/>
  <c r="Q13"/>
  <c r="Q14"/>
  <c r="P13"/>
  <c r="P14"/>
  <c r="P16"/>
  <c r="O13"/>
  <c r="O14"/>
  <c r="O16"/>
  <c r="N13"/>
  <c r="N14"/>
  <c r="M13"/>
  <c r="M14"/>
  <c r="L13"/>
  <c r="L14"/>
  <c r="K13"/>
  <c r="K14"/>
  <c r="J13"/>
  <c r="J14"/>
  <c r="I13"/>
  <c r="I14"/>
  <c r="H13"/>
  <c r="H57" i="2"/>
  <c r="H56"/>
  <c r="T55"/>
  <c r="T56"/>
  <c r="T57"/>
  <c r="S55"/>
  <c r="S56"/>
  <c r="R55"/>
  <c r="R56"/>
  <c r="R57"/>
  <c r="Q55"/>
  <c r="Q56"/>
  <c r="Q57"/>
  <c r="P55"/>
  <c r="P57"/>
  <c r="O55"/>
  <c r="N55"/>
  <c r="N56"/>
  <c r="N57"/>
  <c r="M55"/>
  <c r="M56"/>
  <c r="M57"/>
  <c r="L55"/>
  <c r="L56"/>
  <c r="L57"/>
  <c r="K55"/>
  <c r="K56"/>
  <c r="K57"/>
  <c r="J55"/>
  <c r="J56"/>
  <c r="J57"/>
  <c r="I55"/>
  <c r="I56" s="1"/>
  <c r="H55"/>
  <c r="T27" i="6"/>
  <c r="T28"/>
  <c r="S27"/>
  <c r="S28"/>
  <c r="R27"/>
  <c r="Q27"/>
  <c r="P27"/>
  <c r="P30"/>
  <c r="O27"/>
  <c r="O30"/>
  <c r="N27"/>
  <c r="N28"/>
  <c r="M27"/>
  <c r="M28"/>
  <c r="L27"/>
  <c r="L28"/>
  <c r="K27"/>
  <c r="K28"/>
  <c r="J27"/>
  <c r="J28"/>
  <c r="I27"/>
  <c r="I28"/>
  <c r="H27"/>
  <c r="U16"/>
  <c r="V16"/>
  <c r="V3"/>
  <c r="P13" i="8"/>
  <c r="Q13"/>
  <c r="C15"/>
  <c r="L17"/>
  <c r="F15"/>
  <c r="F19"/>
  <c r="I15"/>
  <c r="I18"/>
  <c r="I17"/>
  <c r="F18"/>
  <c r="L18"/>
  <c r="I23"/>
  <c r="F24"/>
  <c r="I24"/>
  <c r="L24"/>
  <c r="F25"/>
  <c r="I25"/>
  <c r="L25"/>
  <c r="U8" i="5"/>
  <c r="U4"/>
  <c r="I26" i="8"/>
  <c r="F20"/>
  <c r="I19"/>
  <c r="L19"/>
  <c r="G63" i="2"/>
  <c r="G65" s="1"/>
  <c r="G67"/>
  <c r="G69" s="1"/>
  <c r="H68" s="1"/>
  <c r="U28" i="6"/>
  <c r="V25"/>
  <c r="U14" i="5"/>
  <c r="H19"/>
  <c r="V3"/>
  <c r="V11"/>
  <c r="G34" i="6"/>
  <c r="H33"/>
  <c r="L20" i="8"/>
  <c r="F23"/>
  <c r="F17"/>
  <c r="I20"/>
  <c r="H18" i="5"/>
  <c r="H32" i="6"/>
  <c r="L23" i="8"/>
  <c r="L26"/>
  <c r="F26"/>
  <c r="V39" i="2"/>
  <c r="V31"/>
  <c r="U48"/>
  <c r="V48"/>
  <c r="U20"/>
  <c r="U9"/>
  <c r="U4"/>
  <c r="G61"/>
  <c r="H60"/>
  <c r="G64"/>
  <c r="H64" s="1"/>
  <c r="G68"/>
  <c r="V3"/>
  <c r="V51"/>
  <c r="H59"/>
  <c r="V53"/>
  <c r="V52"/>
  <c r="H67" l="1"/>
  <c r="H63"/>
  <c r="I57"/>
  <c r="U57" s="1"/>
  <c r="U56"/>
</calcChain>
</file>

<file path=xl/sharedStrings.xml><?xml version="1.0" encoding="utf-8"?>
<sst xmlns="http://schemas.openxmlformats.org/spreadsheetml/2006/main" count="694" uniqueCount="273">
  <si>
    <t>Irodalomtudományi proszeminárium</t>
  </si>
  <si>
    <t>össz.</t>
  </si>
  <si>
    <t>mindössz.</t>
  </si>
  <si>
    <t>Filozófiatörténet</t>
  </si>
  <si>
    <t>Társadalomismeret</t>
  </si>
  <si>
    <t>0.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</si>
  <si>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</si>
  <si>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</si>
  <si>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</si>
  <si>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</si>
  <si>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</si>
  <si>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</si>
  <si>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</si>
  <si>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</si>
  <si>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</si>
  <si>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</si>
  <si>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Szakmódszertani kísérő szeminárium</t>
  </si>
  <si>
    <t>11.</t>
  </si>
  <si>
    <t>12.</t>
  </si>
  <si>
    <t>Szakdolgozat</t>
  </si>
  <si>
    <t>ea</t>
  </si>
  <si>
    <t>óra</t>
  </si>
  <si>
    <t>típus</t>
  </si>
  <si>
    <t>kód</t>
  </si>
  <si>
    <t>Szakmai alapozó ismeretek</t>
  </si>
  <si>
    <t>Közös szakmai tárgyak</t>
  </si>
  <si>
    <t>Bevezetés a nyelvtudományba</t>
  </si>
  <si>
    <t>Bevezetés az irodalomtudományba</t>
  </si>
  <si>
    <t>A magyar nyelv finnugor rokonsága</t>
  </si>
  <si>
    <t>Pragmatika és jelentés</t>
  </si>
  <si>
    <t>Helyesírás, norma, nyelvhasználat</t>
  </si>
  <si>
    <t>Mondattan előadás</t>
  </si>
  <si>
    <t>Mondattan szeminárium</t>
  </si>
  <si>
    <t>Nyelvtörténet előadás</t>
  </si>
  <si>
    <t>Nyelvtörténet szeminárium</t>
  </si>
  <si>
    <t>Nyelv és társadalom</t>
  </si>
  <si>
    <t>Szövegtan és stilisztika</t>
  </si>
  <si>
    <t>Régi magyar irodalom előadás</t>
  </si>
  <si>
    <t>Klasszikus magyar irodalom előadás</t>
  </si>
  <si>
    <t>Modern és kortárs magyar irodalom előadás</t>
  </si>
  <si>
    <t>Magyar irodalom szeminárium</t>
  </si>
  <si>
    <t>Világirodalom előadás 1</t>
  </si>
  <si>
    <t>Világirodalom előadás 2</t>
  </si>
  <si>
    <t>Világirodalom szeminárium</t>
  </si>
  <si>
    <t>Irodalomelmélet előadás</t>
  </si>
  <si>
    <t>Irodalomelmélet szeminárium</t>
  </si>
  <si>
    <t>Könyvtár- és informatikai alapismeretek</t>
  </si>
  <si>
    <t>Szabadon választható tárgyak 1</t>
  </si>
  <si>
    <t>Szabadon választható tárgyak 2</t>
  </si>
  <si>
    <t>Az anyanyelvtanítás elméleti alapjai</t>
  </si>
  <si>
    <t>Az irodalomtanítás elméleti alapjai</t>
  </si>
  <si>
    <t>Az anyanyelvtanítás gyakorlata az általános iskolában</t>
  </si>
  <si>
    <t>Az irodalomtanítás gyakorlata az általános iskolában</t>
  </si>
  <si>
    <t>Az anyanyelvtanítás gyakorlata a középiskolában</t>
  </si>
  <si>
    <t>Az irodalomtanítás gyakorlata a középiskolában</t>
  </si>
  <si>
    <t>Tanítási gyakorlat</t>
  </si>
  <si>
    <t>MK-SZAKD</t>
  </si>
  <si>
    <t>MK-ONTO</t>
  </si>
  <si>
    <t>Önálló képzési szakasz</t>
  </si>
  <si>
    <t>kredit</t>
  </si>
  <si>
    <t>szem</t>
  </si>
  <si>
    <t>MK-KOZOS</t>
  </si>
  <si>
    <t>MK-SZVTO</t>
  </si>
  <si>
    <t>BAFIL</t>
  </si>
  <si>
    <t>BATÁRS</t>
  </si>
  <si>
    <t>BAKÖ</t>
  </si>
  <si>
    <t>MK-TANFSZ</t>
  </si>
  <si>
    <t>Irodalomtudomány</t>
  </si>
  <si>
    <t>Választható irodalmi szeminárium</t>
  </si>
  <si>
    <t>Tanári felkészítés szakos része</t>
  </si>
  <si>
    <t>mérföldkő/tárgycsoport/tárgy</t>
  </si>
  <si>
    <t>Magyar osztatlan tanári ált. isk. szakasz</t>
  </si>
  <si>
    <t>Magyar osztatlan tanári középisk. szakasz</t>
  </si>
  <si>
    <t>kredit össz.</t>
  </si>
  <si>
    <t>valós kr. össz. (ált. isk.)</t>
  </si>
  <si>
    <t>valós kr. össz. (középisk.)</t>
  </si>
  <si>
    <t>beosztás</t>
  </si>
  <si>
    <t>tanszék</t>
  </si>
  <si>
    <t>egyetemi adjunktus</t>
  </si>
  <si>
    <t>Általános Nyelvészeti Tanszék</t>
  </si>
  <si>
    <t>egyetemi docens</t>
  </si>
  <si>
    <t>Finnugor Nyelvtudományi Tanszék</t>
  </si>
  <si>
    <t>egyetemi tanár</t>
  </si>
  <si>
    <t>Magyar Irodalmi Tanszék</t>
  </si>
  <si>
    <t>egyetemi tanársegéd</t>
  </si>
  <si>
    <t>Magyar Nyelvészeti Tanszék</t>
  </si>
  <si>
    <t>Magyar Nyelvi és Irodalmi Intézet</t>
  </si>
  <si>
    <t>Összehasonlító Irodalomtudományi Tanszék</t>
  </si>
  <si>
    <t>Vizuális Kultúra és Irodalomelmélet Tanszék</t>
  </si>
  <si>
    <t>követ.</t>
  </si>
  <si>
    <t>koll</t>
  </si>
  <si>
    <t>gyj</t>
  </si>
  <si>
    <t>gyak</t>
  </si>
  <si>
    <t>előadás kredit</t>
  </si>
  <si>
    <t>szeminárium kredit</t>
  </si>
  <si>
    <t>17-47</t>
  </si>
  <si>
    <t>ea.+szem. kredit</t>
  </si>
  <si>
    <t>tantárgyfelelős</t>
  </si>
  <si>
    <t>felv.</t>
  </si>
  <si>
    <t>köt</t>
  </si>
  <si>
    <t>köt vál</t>
  </si>
  <si>
    <t>hirdető tanszék/intézet</t>
  </si>
  <si>
    <t>előkövetelmény</t>
  </si>
  <si>
    <t>végleges id. telj.</t>
  </si>
  <si>
    <t>végleges id. felv.</t>
  </si>
  <si>
    <t>előzetes v.felt.</t>
  </si>
  <si>
    <t>krediteloszlás</t>
  </si>
  <si>
    <t>(142-12)</t>
  </si>
  <si>
    <t>(112-12)</t>
  </si>
  <si>
    <t>2. SZAK</t>
  </si>
  <si>
    <t>1. SZAK</t>
  </si>
  <si>
    <t>(76+12x2)</t>
  </si>
  <si>
    <t>TANÁRI FELKÉSZÍTÉS</t>
  </si>
  <si>
    <t>2. szak</t>
  </si>
  <si>
    <t>1.szak</t>
  </si>
  <si>
    <t>tan felk</t>
  </si>
  <si>
    <t>portfólió</t>
  </si>
  <si>
    <t>szakm</t>
  </si>
  <si>
    <t>p-p</t>
  </si>
  <si>
    <t>szakd</t>
  </si>
  <si>
    <t>tan gyak</t>
  </si>
  <si>
    <t>gyakorlat</t>
  </si>
  <si>
    <t>szab vál</t>
  </si>
  <si>
    <t>közösség</t>
  </si>
  <si>
    <t>szakt</t>
  </si>
  <si>
    <t>önálló szakasz</t>
  </si>
  <si>
    <t>közös szakasz</t>
  </si>
  <si>
    <t>köz</t>
  </si>
  <si>
    <t>ált</t>
  </si>
  <si>
    <t>"11" féléves kpr (általános+középisk.)</t>
  </si>
  <si>
    <t>12 féléves kpr (középisk.) szakonként</t>
  </si>
  <si>
    <t>10 féléves kpr (általános isk.) szakonként</t>
  </si>
  <si>
    <t>tanári felk. kpr szakpáronként</t>
  </si>
  <si>
    <t>OSZTATLAN TANÁRI KÉPZÉS (KREDITELOSZTÁS)</t>
  </si>
  <si>
    <t>Szakmai tárgyak</t>
  </si>
  <si>
    <t>MK-ALT-SZT</t>
  </si>
  <si>
    <t>Alkalmazott nyelvtudomány: anyanyelv-elsajátítás</t>
  </si>
  <si>
    <t>Szövegtan és tanulás</t>
  </si>
  <si>
    <t>Grammatikai elemzések</t>
  </si>
  <si>
    <t>Szabadon választható tárgy</t>
  </si>
  <si>
    <t>Szabadon választható tárgyak</t>
  </si>
  <si>
    <t>Szövegelemzés: magyar és világirodalom</t>
  </si>
  <si>
    <t>valódi kredit össz.</t>
  </si>
  <si>
    <t>közös szakasz kpr</t>
  </si>
  <si>
    <t>(min. 50%)</t>
  </si>
  <si>
    <t>MK-KZP-SZT</t>
  </si>
  <si>
    <t>A magyar nyelv történeti változásai az egyes nyelvi szinteken</t>
  </si>
  <si>
    <t>Alkalmazott nyelvészet 1: pszicholingvisztika</t>
  </si>
  <si>
    <t>Alkalmazott nyelvészet 2: lexikológia, lexikográfia és kontrasztív nyelvészet</t>
  </si>
  <si>
    <t>A nyelvleírás elméletei az oktatás gyakorlatában</t>
  </si>
  <si>
    <t>Nyelvi tervezés, nyelvi jogok és nyelvhasználat</t>
  </si>
  <si>
    <t>Szórakoztató irodalom és vizuális kultúra</t>
  </si>
  <si>
    <t>Irodalom és társművészetek</t>
  </si>
  <si>
    <t>MK-KZP-KV</t>
  </si>
  <si>
    <t>Kötelezően választható szakmai tárgyak</t>
  </si>
  <si>
    <t>MK-KZP-SZV</t>
  </si>
  <si>
    <t>Nyelvtudomány - Kötelezően választható szakmai tárgyak</t>
  </si>
  <si>
    <t>Irodalomtudomány - Kötelezően választható szakmai tárgyak</t>
  </si>
  <si>
    <t>Nyelvtudomány</t>
  </si>
  <si>
    <t>Kötelezően választható nyelvészeti tárgyak 1</t>
  </si>
  <si>
    <t>Kötelezően választható nyelvészeti tárgyak 2</t>
  </si>
  <si>
    <t>BSZ VAL BA/BSc</t>
  </si>
  <si>
    <t>Szabadon választható</t>
  </si>
  <si>
    <t>szabvál</t>
  </si>
  <si>
    <t>közös szakasz:</t>
  </si>
  <si>
    <t>ált. isk.:</t>
  </si>
  <si>
    <t>középisk.:</t>
  </si>
  <si>
    <t>közös + ált. isk.:</t>
  </si>
  <si>
    <t>közös + középisk.:</t>
  </si>
  <si>
    <t>Kötelezően választható irodalmi tárgyak 1</t>
  </si>
  <si>
    <t>Kötelezően választható irodalmi tárgyak 2</t>
  </si>
  <si>
    <t>TO-MAG-A</t>
  </si>
  <si>
    <t>TO-MAG-A1</t>
  </si>
  <si>
    <t>TO-MAG-A2</t>
  </si>
  <si>
    <t>TO-MAG-A3</t>
  </si>
  <si>
    <t>TO-MAG-A4</t>
  </si>
  <si>
    <t>TO-MAG-NY</t>
  </si>
  <si>
    <t>TO-MAG-NY01</t>
  </si>
  <si>
    <t>TO-MAG-NY02</t>
  </si>
  <si>
    <t>TO-MAG-NY03</t>
  </si>
  <si>
    <t>TO-MAG-NY04</t>
  </si>
  <si>
    <t>TO-MAG-NY05</t>
  </si>
  <si>
    <t>TO-MAG-NY06</t>
  </si>
  <si>
    <t>TO-MAG-NY07</t>
  </si>
  <si>
    <t>TO-MAG-NY08</t>
  </si>
  <si>
    <t>TO-MAG-NY09</t>
  </si>
  <si>
    <t>TO-MAG-NY10</t>
  </si>
  <si>
    <t>TO-MAG-IT</t>
  </si>
  <si>
    <t>TO-MAG-IT01</t>
  </si>
  <si>
    <t>TO-MAG-IT02</t>
  </si>
  <si>
    <t>TO-MAG-IT03</t>
  </si>
  <si>
    <t>TO-MAG-IT04</t>
  </si>
  <si>
    <t>TO-MAG-IT05</t>
  </si>
  <si>
    <t>TO-MAG-IT06</t>
  </si>
  <si>
    <t>TO-MAG-IT07</t>
  </si>
  <si>
    <t>TO-MAG-IT08</t>
  </si>
  <si>
    <t>TO-MAG-IT09</t>
  </si>
  <si>
    <t>TO-MAG-IT10</t>
  </si>
  <si>
    <t>TO-MAG-SZV1</t>
  </si>
  <si>
    <t>TO-MAG-SZV2</t>
  </si>
  <si>
    <t>TO-MAG-M1</t>
  </si>
  <si>
    <t>TO-MAG-M2</t>
  </si>
  <si>
    <t>TO-MAG-ALT_N</t>
  </si>
  <si>
    <t>TO-MAG-KZP_N</t>
  </si>
  <si>
    <t>TO-MAG-ALT-NY</t>
  </si>
  <si>
    <t>TO-MAG-ALT-NY1</t>
  </si>
  <si>
    <t>TO-MAG-ALT-NY2</t>
  </si>
  <si>
    <t>TO-MAG-ALT-NY3</t>
  </si>
  <si>
    <t>TO-MAG-ALT-IT</t>
  </si>
  <si>
    <t>TO-MAG-ALT-IT1</t>
  </si>
  <si>
    <t>TO-MAG-ALT-IT2</t>
  </si>
  <si>
    <t>TO-MAG-KZP-NY</t>
  </si>
  <si>
    <t>TO-MAG-KZP-NY2</t>
  </si>
  <si>
    <t>TO-MAG-KZP-NY3</t>
  </si>
  <si>
    <t>TO-MAG-KZP-NY4</t>
  </si>
  <si>
    <t>TO-MAG-KZP-NY5</t>
  </si>
  <si>
    <t>TO-MAG-KZP-IT</t>
  </si>
  <si>
    <t>TO-MAG-KZP-IT1</t>
  </si>
  <si>
    <t>TO-MAG-KZP-IT2</t>
  </si>
  <si>
    <t>TO-MAG-KZP-IT3</t>
  </si>
  <si>
    <t>TO-MAG-KZP-IT4</t>
  </si>
  <si>
    <t>TO-MAG-KZP-KVNY</t>
  </si>
  <si>
    <t>TO-MAG-KZP-KVNY1</t>
  </si>
  <si>
    <t>TO-MAG-KZP-KVNY2</t>
  </si>
  <si>
    <t>TO-MAG-KZP-KVIT</t>
  </si>
  <si>
    <t>TO-MAG-KZP-KVIT1</t>
  </si>
  <si>
    <t>TO-MAG-KZP-KVIT2</t>
  </si>
  <si>
    <t>TO-MAG-MA1</t>
  </si>
  <si>
    <t>TO-MAG-MA2</t>
  </si>
  <si>
    <t>TO-MAG-MK1</t>
  </si>
  <si>
    <t>TO-MAG-MK2</t>
  </si>
  <si>
    <t>TO-MAG-MKSZ</t>
  </si>
  <si>
    <t>TO-MAG-MTGY</t>
  </si>
  <si>
    <t>X2</t>
  </si>
  <si>
    <t>min</t>
  </si>
  <si>
    <t>TO-MAG-SZD1</t>
  </si>
  <si>
    <t>TO-MAG-SZD2</t>
  </si>
  <si>
    <t>Központi szabadon választható</t>
  </si>
  <si>
    <t>Szakdolgozati szeminárium 1</t>
  </si>
  <si>
    <t>Szakdolgozati szeminárium 2</t>
  </si>
  <si>
    <t>TO-MAG-KZP-SZV1</t>
  </si>
  <si>
    <t>Szilágyi Zsófia</t>
  </si>
  <si>
    <t>Hangtan és alaktan</t>
  </si>
  <si>
    <t>Nyelvtudományi proszeminárium</t>
  </si>
  <si>
    <t>Irodalom és populáris kultúra</t>
  </si>
  <si>
    <t>Maleczki Márta</t>
  </si>
  <si>
    <t>Németh T. Enikő</t>
  </si>
  <si>
    <t>Sinkovics Balázs</t>
  </si>
  <si>
    <t>Zsigri Gyula</t>
  </si>
  <si>
    <t>Sipőcz Katalin</t>
  </si>
  <si>
    <t>Hoffmann Ildikó</t>
  </si>
  <si>
    <t>Forgács Tamás</t>
  </si>
  <si>
    <t>Németh Miklós</t>
  </si>
  <si>
    <t>Schirm Anita</t>
  </si>
  <si>
    <t>Latzkovits Miklós</t>
  </si>
  <si>
    <t>Hász-Fehér Katalin</t>
  </si>
  <si>
    <t>Szabó Gábor</t>
  </si>
  <si>
    <t>Cserjés Katalin</t>
  </si>
  <si>
    <t>Odorics Ferenc</t>
  </si>
  <si>
    <t>Hódosy Annamária</t>
  </si>
  <si>
    <t>Kelemen Zoltán</t>
  </si>
  <si>
    <t>Kovács Krisztina</t>
  </si>
  <si>
    <r>
      <t xml:space="preserve">Magyar osztatlan tanári_N </t>
    </r>
    <r>
      <rPr>
        <b/>
        <sz val="11"/>
        <color rgb="FFFF0000"/>
        <rFont val="Calibri"/>
        <family val="2"/>
        <charset val="238"/>
        <scheme val="minor"/>
      </rPr>
      <t>2018</t>
    </r>
    <r>
      <rPr>
        <b/>
        <sz val="11"/>
        <color theme="1"/>
        <rFont val="Calibri"/>
        <family val="2"/>
        <charset val="238"/>
        <scheme val="minor"/>
      </rPr>
      <t xml:space="preserve"> (TO-MAG_N </t>
    </r>
    <r>
      <rPr>
        <b/>
        <sz val="11"/>
        <color rgb="FFFF0000"/>
        <rFont val="Calibri"/>
        <family val="2"/>
        <charset val="238"/>
        <scheme val="minor"/>
      </rPr>
      <t>2018</t>
    </r>
    <r>
      <rPr>
        <b/>
        <sz val="11"/>
        <color theme="1"/>
        <rFont val="Calibri"/>
        <family val="2"/>
        <charset val="238"/>
        <scheme val="minor"/>
      </rPr>
      <t>) (felelős: Forgács Tamás)</t>
    </r>
  </si>
  <si>
    <r>
      <t xml:space="preserve">Magyar osztatlan tanári ált. isk. szakasz_N </t>
    </r>
    <r>
      <rPr>
        <b/>
        <sz val="11"/>
        <color rgb="FFFF0000"/>
        <rFont val="Calibri"/>
        <family val="2"/>
        <charset val="238"/>
        <scheme val="minor"/>
      </rPr>
      <t>2018</t>
    </r>
    <r>
      <rPr>
        <b/>
        <sz val="11"/>
        <color theme="1"/>
        <rFont val="Calibri"/>
        <family val="2"/>
        <charset val="238"/>
        <scheme val="minor"/>
      </rPr>
      <t xml:space="preserve"> (TO-MAG-ALT_N </t>
    </r>
    <r>
      <rPr>
        <b/>
        <sz val="11"/>
        <color rgb="FFFF0000"/>
        <rFont val="Calibri"/>
        <family val="2"/>
        <charset val="238"/>
        <scheme val="minor"/>
      </rPr>
      <t>2018</t>
    </r>
    <r>
      <rPr>
        <b/>
        <sz val="11"/>
        <color theme="1"/>
        <rFont val="Calibri"/>
        <family val="2"/>
        <charset val="238"/>
        <scheme val="minor"/>
      </rPr>
      <t>) (felelős: Forgács Tamás)</t>
    </r>
  </si>
  <si>
    <r>
      <t xml:space="preserve">Magyar osztatlan tanári köz.isk. szakasz_N </t>
    </r>
    <r>
      <rPr>
        <b/>
        <sz val="11"/>
        <color rgb="FFFF0000"/>
        <rFont val="Calibri"/>
        <family val="2"/>
        <charset val="238"/>
        <scheme val="minor"/>
      </rPr>
      <t>2018</t>
    </r>
    <r>
      <rPr>
        <b/>
        <sz val="11"/>
        <color theme="1"/>
        <rFont val="Calibri"/>
        <family val="2"/>
        <charset val="238"/>
        <scheme val="minor"/>
      </rPr>
      <t xml:space="preserve"> (TO-MAG-KZP_N </t>
    </r>
    <r>
      <rPr>
        <b/>
        <sz val="11"/>
        <color rgb="FFFF0000"/>
        <rFont val="Calibri"/>
        <family val="2"/>
        <charset val="238"/>
        <scheme val="minor"/>
      </rPr>
      <t>2018</t>
    </r>
    <r>
      <rPr>
        <b/>
        <sz val="11"/>
        <color theme="1"/>
        <rFont val="Calibri"/>
        <family val="2"/>
        <charset val="238"/>
        <scheme val="minor"/>
      </rPr>
      <t>) (felelős: Forgács Tamás)</t>
    </r>
  </si>
  <si>
    <t>Gyermek- és ifjúsági irodalom</t>
  </si>
  <si>
    <t>TO-MAG-KZP-NY1</t>
  </si>
  <si>
    <t>TO-MAG-KZP-IT5</t>
  </si>
  <si>
    <t>Font Zsuzsanna</t>
  </si>
  <si>
    <t>Virág Zoltán</t>
  </si>
  <si>
    <t>XM</t>
  </si>
  <si>
    <t>Kulcsár-Szabó Ágnes</t>
  </si>
  <si>
    <t>Fogarasi György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</si>
</sst>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right" vertical="top" wrapText="1"/>
    </xf>
    <xf numFmtId="0" fontId="1" fillId="4" borderId="0" xfId="0" applyFont="1" applyFill="1" applyAlignment="1">
      <alignment vertical="top" wrapText="1"/>
    </xf>
    <xf numFmtId="0" fontId="0" fillId="6" borderId="2" xfId="0" applyFont="1" applyFill="1" applyBorder="1" applyAlignment="1">
      <alignment horizontal="left" vertical="top"/>
    </xf>
    <xf numFmtId="0" fontId="0" fillId="6" borderId="3" xfId="0" applyFont="1" applyFill="1" applyBorder="1" applyAlignment="1">
      <alignment horizontal="left" vertical="top"/>
    </xf>
    <xf numFmtId="0" fontId="0" fillId="6" borderId="4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5" borderId="3" xfId="0" applyFont="1" applyFill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3" xfId="0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" fillId="0" borderId="7" xfId="0" applyFont="1" applyBorder="1" applyAlignment="1">
      <alignment vertical="top" wrapText="1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1" fillId="0" borderId="10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0" borderId="4" xfId="0" applyBorder="1"/>
    <xf numFmtId="0" fontId="1" fillId="0" borderId="2" xfId="0" applyFont="1" applyBorder="1"/>
    <xf numFmtId="0" fontId="0" fillId="0" borderId="10" xfId="0" applyBorder="1"/>
    <xf numFmtId="0" fontId="1" fillId="0" borderId="8" xfId="0" applyFont="1" applyBorder="1"/>
    <xf numFmtId="0" fontId="0" fillId="0" borderId="12" xfId="0" applyBorder="1"/>
    <xf numFmtId="0" fontId="0" fillId="9" borderId="11" xfId="0" applyFill="1" applyBorder="1"/>
    <xf numFmtId="0" fontId="1" fillId="0" borderId="11" xfId="0" applyFont="1" applyBorder="1"/>
    <xf numFmtId="0" fontId="0" fillId="0" borderId="7" xfId="0" applyBorder="1"/>
    <xf numFmtId="0" fontId="0" fillId="7" borderId="5" xfId="0" applyFill="1" applyBorder="1"/>
    <xf numFmtId="0" fontId="1" fillId="0" borderId="5" xfId="0" applyFont="1" applyBorder="1"/>
    <xf numFmtId="0" fontId="0" fillId="0" borderId="3" xfId="0" applyBorder="1"/>
    <xf numFmtId="0" fontId="0" fillId="0" borderId="8" xfId="0" applyBorder="1"/>
    <xf numFmtId="0" fontId="0" fillId="0" borderId="11" xfId="0" applyBorder="1"/>
    <xf numFmtId="0" fontId="0" fillId="0" borderId="11" xfId="0" applyFont="1" applyBorder="1"/>
    <xf numFmtId="0" fontId="1" fillId="0" borderId="0" xfId="0" applyFont="1" applyFill="1"/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0" borderId="0" xfId="0" applyBorder="1"/>
    <xf numFmtId="0" fontId="1" fillId="0" borderId="0" xfId="0" applyFont="1" applyFill="1" applyBorder="1"/>
    <xf numFmtId="0" fontId="1" fillId="0" borderId="0" xfId="0" applyFont="1" applyBorder="1"/>
    <xf numFmtId="0" fontId="0" fillId="2" borderId="4" xfId="0" applyFill="1" applyBorder="1"/>
    <xf numFmtId="0" fontId="0" fillId="2" borderId="2" xfId="0" applyFill="1" applyBorder="1"/>
    <xf numFmtId="0" fontId="1" fillId="8" borderId="2" xfId="0" applyFont="1" applyFill="1" applyBorder="1"/>
    <xf numFmtId="0" fontId="0" fillId="2" borderId="10" xfId="0" applyFill="1" applyBorder="1"/>
    <xf numFmtId="0" fontId="0" fillId="2" borderId="8" xfId="0" applyFill="1" applyBorder="1"/>
    <xf numFmtId="0" fontId="0" fillId="0" borderId="9" xfId="0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Border="1"/>
    <xf numFmtId="0" fontId="0" fillId="2" borderId="12" xfId="0" applyFill="1" applyBorder="1"/>
    <xf numFmtId="0" fontId="0" fillId="2" borderId="11" xfId="0" applyFill="1" applyBorder="1"/>
    <xf numFmtId="0" fontId="0" fillId="8" borderId="11" xfId="0" applyFill="1" applyBorder="1"/>
    <xf numFmtId="0" fontId="0" fillId="0" borderId="0" xfId="0" applyFont="1" applyFill="1"/>
    <xf numFmtId="0" fontId="0" fillId="0" borderId="16" xfId="0" applyBorder="1"/>
    <xf numFmtId="0" fontId="0" fillId="0" borderId="17" xfId="0" applyBorder="1"/>
    <xf numFmtId="0" fontId="0" fillId="2" borderId="7" xfId="0" applyFill="1" applyBorder="1"/>
    <xf numFmtId="0" fontId="0" fillId="2" borderId="5" xfId="0" applyFill="1" applyBorder="1"/>
    <xf numFmtId="0" fontId="0" fillId="0" borderId="6" xfId="0" applyBorder="1"/>
    <xf numFmtId="0" fontId="0" fillId="3" borderId="5" xfId="0" applyFill="1" applyBorder="1"/>
    <xf numFmtId="0" fontId="0" fillId="0" borderId="5" xfId="0" applyBorder="1"/>
    <xf numFmtId="0" fontId="0" fillId="8" borderId="8" xfId="0" applyFill="1" applyBorder="1"/>
    <xf numFmtId="0" fontId="2" fillId="0" borderId="16" xfId="0" applyFont="1" applyFill="1" applyBorder="1"/>
    <xf numFmtId="0" fontId="2" fillId="0" borderId="0" xfId="0" applyFont="1" applyFill="1" applyBorder="1"/>
    <xf numFmtId="0" fontId="2" fillId="3" borderId="11" xfId="0" applyFont="1" applyFill="1" applyBorder="1"/>
    <xf numFmtId="0" fontId="5" fillId="0" borderId="16" xfId="0" applyFont="1" applyFill="1" applyBorder="1"/>
    <xf numFmtId="0" fontId="0" fillId="0" borderId="0" xfId="0" applyFont="1" applyFill="1" applyBorder="1"/>
    <xf numFmtId="0" fontId="5" fillId="3" borderId="5" xfId="0" applyFont="1" applyFill="1" applyBorder="1"/>
    <xf numFmtId="0" fontId="0" fillId="0" borderId="13" xfId="0" applyBorder="1"/>
    <xf numFmtId="0" fontId="0" fillId="0" borderId="14" xfId="0" applyBorder="1"/>
    <xf numFmtId="0" fontId="0" fillId="0" borderId="18" xfId="0" applyBorder="1"/>
    <xf numFmtId="0" fontId="0" fillId="0" borderId="19" xfId="0" applyBorder="1"/>
    <xf numFmtId="0" fontId="3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0" fillId="0" borderId="3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4" borderId="0" xfId="0" applyFill="1" applyAlignment="1">
      <alignment vertical="top" wrapText="1"/>
    </xf>
    <xf numFmtId="0" fontId="0" fillId="4" borderId="1" xfId="0" applyFont="1" applyFill="1" applyBorder="1" applyAlignment="1">
      <alignment horizontal="left" vertical="top"/>
    </xf>
    <xf numFmtId="0" fontId="0" fillId="10" borderId="0" xfId="0" applyFill="1" applyAlignment="1">
      <alignment vertical="top" wrapText="1"/>
    </xf>
    <xf numFmtId="0" fontId="0" fillId="0" borderId="0" xfId="0" applyFill="1" applyBorder="1"/>
    <xf numFmtId="0" fontId="0" fillId="0" borderId="21" xfId="0" applyFill="1" applyBorder="1"/>
    <xf numFmtId="0" fontId="0" fillId="0" borderId="22" xfId="0" applyBorder="1"/>
    <xf numFmtId="0" fontId="0" fillId="0" borderId="23" xfId="0" applyBorder="1"/>
    <xf numFmtId="0" fontId="2" fillId="0" borderId="20" xfId="0" applyFont="1" applyFill="1" applyBorder="1"/>
    <xf numFmtId="0" fontId="0" fillId="11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0" fontId="0" fillId="0" borderId="8" xfId="0" applyNumberFormat="1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" fillId="11" borderId="0" xfId="0" applyFont="1" applyFill="1" applyAlignment="1">
      <alignment vertical="top"/>
    </xf>
    <xf numFmtId="10" fontId="0" fillId="0" borderId="5" xfId="0" applyNumberFormat="1" applyFont="1" applyFill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10" fontId="0" fillId="0" borderId="7" xfId="0" applyNumberFormat="1" applyFont="1" applyFill="1" applyBorder="1" applyAlignment="1">
      <alignment horizontal="left" vertical="top"/>
    </xf>
    <xf numFmtId="10" fontId="0" fillId="0" borderId="10" xfId="0" applyNumberFormat="1" applyFont="1" applyFill="1" applyBorder="1" applyAlignment="1">
      <alignment horizontal="left" vertical="top"/>
    </xf>
    <xf numFmtId="0" fontId="0" fillId="11" borderId="0" xfId="0" applyFill="1" applyAlignment="1">
      <alignment vertical="top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Dropbox/c1%20EGYETEM/akkredit/Magyar%20szak%20(osztatlan,%20BA,%20MA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gyar%20szak%20(osztatlan,%20BA,%20MA)%20kreditemel&#233;s%20&#225;ltn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zt tan"/>
      <sheetName val="tan felk"/>
      <sheetName val="Magyar oszt tan (közös)"/>
      <sheetName val="Magyar oszt tan (ált isk)"/>
      <sheetName val="Magyar oszt tan (középisk)"/>
      <sheetName val="Magyar BA"/>
      <sheetName val="Magyar MA"/>
      <sheetName val="x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egyetemi adjunktus</v>
          </cell>
          <cell r="D2" t="str">
            <v>Általános Nyelvészeti Tanszék</v>
          </cell>
        </row>
        <row r="3">
          <cell r="A3" t="str">
            <v>egyetemi docens</v>
          </cell>
          <cell r="D3" t="str">
            <v>Finnugor Nyelvtudományi Tanszék</v>
          </cell>
        </row>
        <row r="4">
          <cell r="A4" t="str">
            <v>egyetemi tanár</v>
          </cell>
          <cell r="D4" t="str">
            <v>Magyar Irodalmi Tanszék</v>
          </cell>
        </row>
        <row r="5">
          <cell r="A5" t="str">
            <v>egyetemi tanársegéd</v>
          </cell>
          <cell r="D5" t="str">
            <v>Magyar Nyelvészeti Tanszék</v>
          </cell>
        </row>
        <row r="6">
          <cell r="D6" t="str">
            <v>Magyar Nyelvi és Irodalmi Intézet</v>
          </cell>
        </row>
        <row r="7">
          <cell r="D7" t="str">
            <v>Összehasonlító Irodalomtudományi Tanszék</v>
          </cell>
        </row>
        <row r="8">
          <cell r="D8" t="str">
            <v>Vizuális Kultúra és Irodalomelmélet Tanszék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szt tan"/>
      <sheetName val="tan felk"/>
      <sheetName val="Magyar OT (közös)"/>
      <sheetName val="Magyar OT (ált isk)"/>
      <sheetName val="Magyar OT (középisk)"/>
      <sheetName val="Magyar BA"/>
      <sheetName val="Magyar BA minor"/>
      <sheetName val="Magyar MA"/>
      <sheetName val="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egyetemi adjunktus</v>
          </cell>
        </row>
        <row r="3">
          <cell r="A3" t="str">
            <v>egyetemi docens</v>
          </cell>
        </row>
        <row r="4">
          <cell r="A4" t="str">
            <v>egyetemi tanár</v>
          </cell>
        </row>
        <row r="5">
          <cell r="A5" t="str">
            <v>egyetemi tanársegéd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zoomScale="80" zoomScaleNormal="80" workbookViewId="0"/>
  </sheetViews>
  <sheetFormatPr defaultRowHeight="15"/>
  <cols>
    <col min="1" max="13" width="9.7109375" customWidth="1"/>
  </cols>
  <sheetData>
    <row r="1" spans="1:20">
      <c r="A1" s="1" t="s">
        <v>133</v>
      </c>
    </row>
    <row r="2" spans="1:20" ht="15.75" thickBot="1">
      <c r="A2" s="1"/>
    </row>
    <row r="3" spans="1:20">
      <c r="C3" s="127" t="s">
        <v>132</v>
      </c>
      <c r="D3" s="128"/>
      <c r="E3" s="1"/>
      <c r="F3" s="127" t="s">
        <v>131</v>
      </c>
      <c r="G3" s="128"/>
      <c r="H3" s="1"/>
      <c r="I3" s="127" t="s">
        <v>130</v>
      </c>
      <c r="J3" s="128"/>
      <c r="K3" s="1"/>
      <c r="L3" s="127" t="s">
        <v>129</v>
      </c>
      <c r="M3" s="128"/>
    </row>
    <row r="4" spans="1:20">
      <c r="C4" s="129"/>
      <c r="D4" s="130"/>
      <c r="E4" s="1"/>
      <c r="F4" s="129"/>
      <c r="G4" s="130"/>
      <c r="H4" s="1"/>
      <c r="I4" s="129"/>
      <c r="J4" s="130"/>
      <c r="K4" s="1"/>
      <c r="L4" s="129"/>
      <c r="M4" s="130"/>
      <c r="R4" s="2"/>
      <c r="S4" s="2"/>
      <c r="T4" s="2"/>
    </row>
    <row r="5" spans="1:20" ht="15.75" thickBot="1">
      <c r="C5" s="131"/>
      <c r="D5" s="130"/>
      <c r="E5" s="1"/>
      <c r="F5" s="131"/>
      <c r="G5" s="130"/>
      <c r="H5" s="1"/>
      <c r="I5" s="131"/>
      <c r="J5" s="130"/>
      <c r="K5" s="1"/>
      <c r="L5" s="131"/>
      <c r="M5" s="130"/>
      <c r="O5" s="76"/>
      <c r="P5" s="96" t="s">
        <v>128</v>
      </c>
      <c r="Q5" s="95" t="s">
        <v>127</v>
      </c>
      <c r="R5" s="2"/>
      <c r="S5" s="2"/>
      <c r="T5" s="2"/>
    </row>
    <row r="6" spans="1:20">
      <c r="A6" s="57" t="s">
        <v>126</v>
      </c>
      <c r="B6" s="85"/>
      <c r="C6" s="87">
        <v>22</v>
      </c>
      <c r="D6" s="55" t="s">
        <v>118</v>
      </c>
      <c r="E6" s="85"/>
      <c r="F6" s="86">
        <v>73</v>
      </c>
      <c r="G6" s="55" t="s">
        <v>124</v>
      </c>
      <c r="H6" s="85"/>
      <c r="I6" s="86">
        <v>73</v>
      </c>
      <c r="J6" s="55" t="s">
        <v>124</v>
      </c>
      <c r="K6" s="85"/>
      <c r="L6" s="84"/>
      <c r="M6" s="83"/>
      <c r="O6" s="82" t="s">
        <v>124</v>
      </c>
      <c r="P6" s="65">
        <v>73</v>
      </c>
      <c r="Q6" s="81">
        <v>73</v>
      </c>
      <c r="R6" s="2"/>
      <c r="S6" s="2"/>
      <c r="T6" s="2"/>
    </row>
    <row r="7" spans="1:20" ht="15.75" thickBot="1">
      <c r="A7" s="51"/>
      <c r="B7" s="73"/>
      <c r="C7" s="59"/>
      <c r="D7" s="50"/>
      <c r="E7" s="73"/>
      <c r="F7" s="88">
        <v>4</v>
      </c>
      <c r="G7" s="50" t="s">
        <v>117</v>
      </c>
      <c r="H7" s="73"/>
      <c r="I7" s="88">
        <v>4</v>
      </c>
      <c r="J7" s="50" t="s">
        <v>117</v>
      </c>
      <c r="K7" s="73"/>
      <c r="L7" s="72"/>
      <c r="M7" s="71"/>
      <c r="O7" s="82" t="s">
        <v>122</v>
      </c>
      <c r="P7" s="90">
        <v>6</v>
      </c>
      <c r="Q7" s="89">
        <v>6</v>
      </c>
      <c r="R7" s="2"/>
      <c r="S7" s="2"/>
      <c r="T7" s="2"/>
    </row>
    <row r="8" spans="1:20">
      <c r="A8" s="57" t="s">
        <v>125</v>
      </c>
      <c r="B8" s="85"/>
      <c r="C8" s="87">
        <v>6</v>
      </c>
      <c r="D8" s="55" t="s">
        <v>118</v>
      </c>
      <c r="E8" s="85"/>
      <c r="F8" s="86">
        <v>17</v>
      </c>
      <c r="G8" s="55" t="s">
        <v>124</v>
      </c>
      <c r="H8" s="85"/>
      <c r="I8" s="94">
        <v>45</v>
      </c>
      <c r="J8" s="55" t="s">
        <v>124</v>
      </c>
      <c r="K8" s="85"/>
      <c r="L8" s="84"/>
      <c r="M8" s="83"/>
      <c r="O8" s="82" t="s">
        <v>124</v>
      </c>
      <c r="P8" s="93">
        <v>17</v>
      </c>
      <c r="Q8" s="92">
        <v>45</v>
      </c>
      <c r="R8" s="2"/>
      <c r="S8" s="2"/>
      <c r="T8" s="2"/>
    </row>
    <row r="9" spans="1:20">
      <c r="A9" s="54"/>
      <c r="B9" s="65"/>
      <c r="C9" s="60">
        <v>2</v>
      </c>
      <c r="D9" s="52" t="s">
        <v>123</v>
      </c>
      <c r="E9" s="65"/>
      <c r="F9" s="91">
        <v>6</v>
      </c>
      <c r="G9" s="52" t="s">
        <v>122</v>
      </c>
      <c r="H9" s="65"/>
      <c r="I9" s="91">
        <v>8</v>
      </c>
      <c r="J9" s="52" t="s">
        <v>122</v>
      </c>
      <c r="K9" s="65"/>
      <c r="L9" s="78"/>
      <c r="M9" s="77"/>
      <c r="O9" s="82" t="s">
        <v>122</v>
      </c>
      <c r="P9" s="90">
        <v>0</v>
      </c>
      <c r="Q9" s="89">
        <v>2</v>
      </c>
      <c r="R9" s="2"/>
      <c r="S9" s="2"/>
      <c r="T9" s="2"/>
    </row>
    <row r="10" spans="1:20">
      <c r="A10" s="54"/>
      <c r="B10" s="65"/>
      <c r="C10" s="60"/>
      <c r="D10" s="52"/>
      <c r="E10" s="65"/>
      <c r="F10" s="79">
        <v>4</v>
      </c>
      <c r="G10" s="52" t="s">
        <v>117</v>
      </c>
      <c r="H10" s="65"/>
      <c r="I10" s="79">
        <v>4</v>
      </c>
      <c r="J10" s="52" t="s">
        <v>117</v>
      </c>
      <c r="K10" s="65"/>
      <c r="L10" s="78"/>
      <c r="M10" s="77"/>
      <c r="O10" s="82" t="s">
        <v>117</v>
      </c>
      <c r="P10" s="65">
        <v>10</v>
      </c>
      <c r="Q10" s="81">
        <v>10</v>
      </c>
      <c r="R10" s="2"/>
      <c r="S10" s="2"/>
      <c r="T10" s="2"/>
    </row>
    <row r="11" spans="1:20" ht="15.75" thickBot="1">
      <c r="A11" s="51"/>
      <c r="B11" s="73"/>
      <c r="C11" s="59"/>
      <c r="D11" s="50"/>
      <c r="E11" s="73"/>
      <c r="F11" s="88">
        <v>2</v>
      </c>
      <c r="G11" s="50" t="s">
        <v>120</v>
      </c>
      <c r="H11" s="73"/>
      <c r="I11" s="88">
        <v>2</v>
      </c>
      <c r="J11" s="50" t="s">
        <v>120</v>
      </c>
      <c r="K11" s="73"/>
      <c r="L11" s="72"/>
      <c r="M11" s="71"/>
      <c r="O11" s="82" t="s">
        <v>120</v>
      </c>
      <c r="P11" s="65">
        <v>2</v>
      </c>
      <c r="Q11" s="81">
        <v>2</v>
      </c>
      <c r="R11" s="2"/>
      <c r="S11" s="80"/>
      <c r="T11" s="80"/>
    </row>
    <row r="12" spans="1:20">
      <c r="A12" s="57" t="s">
        <v>121</v>
      </c>
      <c r="B12" s="85"/>
      <c r="C12" s="87">
        <v>40</v>
      </c>
      <c r="D12" s="55" t="s">
        <v>120</v>
      </c>
      <c r="E12" s="85"/>
      <c r="F12" s="86">
        <v>4</v>
      </c>
      <c r="G12" s="55" t="s">
        <v>119</v>
      </c>
      <c r="H12" s="85"/>
      <c r="I12" s="86">
        <v>4</v>
      </c>
      <c r="J12" s="55" t="s">
        <v>119</v>
      </c>
      <c r="K12" s="85"/>
      <c r="L12" s="84"/>
      <c r="M12" s="83"/>
      <c r="O12" s="82" t="s">
        <v>119</v>
      </c>
      <c r="P12" s="65">
        <v>4</v>
      </c>
      <c r="Q12" s="81">
        <v>4</v>
      </c>
      <c r="R12" s="2"/>
      <c r="S12" s="80"/>
      <c r="T12" s="80"/>
    </row>
    <row r="13" spans="1:20">
      <c r="A13" s="54"/>
      <c r="B13" s="65"/>
      <c r="C13" s="60">
        <v>4</v>
      </c>
      <c r="D13" s="52" t="s">
        <v>118</v>
      </c>
      <c r="E13" s="65"/>
      <c r="F13" s="79">
        <v>2</v>
      </c>
      <c r="G13" s="52" t="s">
        <v>117</v>
      </c>
      <c r="H13" s="65"/>
      <c r="I13" s="79">
        <v>2</v>
      </c>
      <c r="J13" s="52" t="s">
        <v>117</v>
      </c>
      <c r="K13" s="65"/>
      <c r="L13" s="78"/>
      <c r="M13" s="77"/>
      <c r="O13" s="76"/>
      <c r="P13" s="75">
        <f>SUM(P6:P12)</f>
        <v>112</v>
      </c>
      <c r="Q13" s="74">
        <f>SUM(Q6:Q12)</f>
        <v>142</v>
      </c>
      <c r="R13" s="2"/>
      <c r="S13" s="2"/>
      <c r="T13" s="2"/>
    </row>
    <row r="14" spans="1:20" ht="15.75" thickBot="1">
      <c r="A14" s="51"/>
      <c r="B14" s="73"/>
      <c r="C14" s="59">
        <v>2</v>
      </c>
      <c r="D14" s="50" t="s">
        <v>116</v>
      </c>
      <c r="E14" s="73"/>
      <c r="F14" s="59"/>
      <c r="G14" s="50"/>
      <c r="H14" s="73"/>
      <c r="I14" s="59"/>
      <c r="J14" s="50"/>
      <c r="K14" s="73"/>
      <c r="L14" s="72"/>
      <c r="M14" s="71"/>
      <c r="P14" s="1"/>
      <c r="Q14" s="1"/>
      <c r="S14" s="1"/>
      <c r="T14" s="1"/>
    </row>
    <row r="15" spans="1:20" ht="15.75" thickBot="1">
      <c r="A15" s="49" t="s">
        <v>1</v>
      </c>
      <c r="B15" s="58"/>
      <c r="C15" s="70">
        <f>SUM(C6:C14)</f>
        <v>76</v>
      </c>
      <c r="D15" s="48"/>
      <c r="E15" s="58"/>
      <c r="F15" s="49">
        <f>SUM(F6:F14)</f>
        <v>112</v>
      </c>
      <c r="G15" s="48"/>
      <c r="H15" s="58"/>
      <c r="I15" s="49">
        <f>SUM(I6:I14)</f>
        <v>142</v>
      </c>
      <c r="J15" s="48"/>
      <c r="K15" s="58"/>
      <c r="L15" s="69"/>
      <c r="M15" s="68"/>
      <c r="O15" s="97" t="s">
        <v>163</v>
      </c>
      <c r="P15" s="114">
        <f>SUM(P7,P9)</f>
        <v>6</v>
      </c>
      <c r="Q15" s="114">
        <f>SUM(Q7,Q9)</f>
        <v>8</v>
      </c>
      <c r="R15" s="98"/>
    </row>
    <row r="16" spans="1:20" ht="15.75" thickBot="1">
      <c r="A16" s="67"/>
      <c r="B16" s="65"/>
      <c r="C16" s="66"/>
      <c r="D16" s="65"/>
      <c r="E16" s="65"/>
      <c r="F16" s="67"/>
      <c r="G16" s="65"/>
      <c r="H16" s="65"/>
      <c r="I16" s="67"/>
      <c r="J16" s="65"/>
      <c r="K16" s="65"/>
      <c r="L16" s="65"/>
      <c r="M16" s="65"/>
      <c r="O16" s="82" t="s">
        <v>233</v>
      </c>
      <c r="P16" s="110">
        <f>PRODUCT(P15,2)</f>
        <v>12</v>
      </c>
      <c r="Q16" s="110">
        <f>PRODUCT(Q15,2)</f>
        <v>16</v>
      </c>
      <c r="R16" s="81">
        <f>SUM(P15:Q15)</f>
        <v>14</v>
      </c>
    </row>
    <row r="17" spans="1:18" ht="15" customHeight="1">
      <c r="A17" s="67"/>
      <c r="B17" s="65"/>
      <c r="C17" s="66"/>
      <c r="D17" s="65"/>
      <c r="E17" s="65"/>
      <c r="F17" s="64">
        <f>SUM(C15)</f>
        <v>76</v>
      </c>
      <c r="G17" s="63" t="s">
        <v>115</v>
      </c>
      <c r="H17" s="65"/>
      <c r="I17" s="64">
        <f>SUM(C15)</f>
        <v>76</v>
      </c>
      <c r="J17" s="63" t="s">
        <v>115</v>
      </c>
      <c r="K17" s="65"/>
      <c r="L17" s="64">
        <f>SUM(C15)</f>
        <v>76</v>
      </c>
      <c r="M17" s="63" t="s">
        <v>115</v>
      </c>
      <c r="O17" s="113" t="s">
        <v>234</v>
      </c>
      <c r="P17" s="111">
        <v>12</v>
      </c>
      <c r="Q17" s="111">
        <v>15</v>
      </c>
      <c r="R17" s="112">
        <v>13</v>
      </c>
    </row>
    <row r="18" spans="1:18">
      <c r="A18" s="1"/>
      <c r="C18" s="62"/>
      <c r="F18" s="61">
        <f>SUM(F15)</f>
        <v>112</v>
      </c>
      <c r="G18" s="52" t="s">
        <v>114</v>
      </c>
      <c r="I18" s="61">
        <f>SUM(I15)</f>
        <v>142</v>
      </c>
      <c r="J18" s="52" t="s">
        <v>114</v>
      </c>
      <c r="L18" s="60">
        <f>SUM(F18)</f>
        <v>112</v>
      </c>
      <c r="M18" s="52" t="s">
        <v>114</v>
      </c>
    </row>
    <row r="19" spans="1:18" ht="15.75" thickBot="1">
      <c r="A19" s="1"/>
      <c r="C19" s="2"/>
      <c r="F19" s="59">
        <f>SUM(F15)</f>
        <v>112</v>
      </c>
      <c r="G19" s="50" t="s">
        <v>113</v>
      </c>
      <c r="I19" s="59">
        <f>SUM(I15)</f>
        <v>142</v>
      </c>
      <c r="J19" s="50" t="s">
        <v>113</v>
      </c>
      <c r="L19" s="59">
        <f>SUM(I19)</f>
        <v>142</v>
      </c>
      <c r="M19" s="50" t="s">
        <v>113</v>
      </c>
    </row>
    <row r="20" spans="1:18" ht="15.75" thickBot="1">
      <c r="A20" s="49" t="s">
        <v>2</v>
      </c>
      <c r="B20" s="58"/>
      <c r="C20" s="58"/>
      <c r="D20" s="58"/>
      <c r="E20" s="58"/>
      <c r="F20" s="49">
        <f>SUM(C15,F18:F19)</f>
        <v>300</v>
      </c>
      <c r="G20" s="48"/>
      <c r="H20" s="58"/>
      <c r="I20" s="49">
        <f>SUM(C15,I18:I19)</f>
        <v>360</v>
      </c>
      <c r="J20" s="48"/>
      <c r="K20" s="58"/>
      <c r="L20" s="49">
        <f>SUM(C15,L18:L19)</f>
        <v>330</v>
      </c>
      <c r="M20" s="48"/>
    </row>
    <row r="21" spans="1:18">
      <c r="A21" s="1"/>
    </row>
    <row r="22" spans="1:18" ht="15.75" thickBot="1">
      <c r="A22" s="1"/>
    </row>
    <row r="23" spans="1:18">
      <c r="A23" s="57" t="s">
        <v>112</v>
      </c>
      <c r="B23" s="55"/>
      <c r="C23" s="2"/>
      <c r="F23" s="56">
        <f>SUM(C15, PRODUCT(2,SUM(F7,F10:F11,F13)))</f>
        <v>100</v>
      </c>
      <c r="G23" s="55" t="s">
        <v>111</v>
      </c>
      <c r="I23" s="56">
        <f>SUM(C15, PRODUCT(2,SUM(I7,I10:I11,I13)))</f>
        <v>100</v>
      </c>
      <c r="J23" s="55" t="s">
        <v>111</v>
      </c>
      <c r="L23" s="56">
        <f>SUM(F23)</f>
        <v>100</v>
      </c>
      <c r="M23" s="55" t="s">
        <v>111</v>
      </c>
    </row>
    <row r="24" spans="1:18">
      <c r="A24" s="54" t="s">
        <v>110</v>
      </c>
      <c r="B24" s="52"/>
      <c r="F24" s="53">
        <f>SUM(F6,F8:F9,F12)</f>
        <v>100</v>
      </c>
      <c r="G24" s="52" t="s">
        <v>108</v>
      </c>
      <c r="I24" s="53">
        <f>SUM(I6,I8:I9,I12)</f>
        <v>130</v>
      </c>
      <c r="J24" s="52" t="s">
        <v>107</v>
      </c>
      <c r="L24" s="53">
        <f>SUM(F24)</f>
        <v>100</v>
      </c>
      <c r="M24" s="52" t="s">
        <v>108</v>
      </c>
    </row>
    <row r="25" spans="1:18" ht="15.75" thickBot="1">
      <c r="A25" s="51" t="s">
        <v>109</v>
      </c>
      <c r="B25" s="50"/>
      <c r="F25" s="53">
        <f>SUM(F6,F8:F9,F12)</f>
        <v>100</v>
      </c>
      <c r="G25" s="52" t="s">
        <v>108</v>
      </c>
      <c r="I25" s="53">
        <f>SUM(I6,I8:I9,I12)</f>
        <v>130</v>
      </c>
      <c r="J25" s="52" t="s">
        <v>107</v>
      </c>
      <c r="L25" s="53">
        <f>SUM(I25)</f>
        <v>130</v>
      </c>
      <c r="M25" s="52" t="s">
        <v>107</v>
      </c>
    </row>
    <row r="26" spans="1:18" ht="15.75" thickBot="1">
      <c r="A26" s="51" t="s">
        <v>1</v>
      </c>
      <c r="B26" s="50"/>
      <c r="F26" s="49">
        <f>SUM(F23:F25)</f>
        <v>300</v>
      </c>
      <c r="G26" s="48"/>
      <c r="I26" s="49">
        <f>SUM(I23:I25)</f>
        <v>360</v>
      </c>
      <c r="J26" s="48"/>
      <c r="L26" s="49">
        <f>SUM(L23:L25)</f>
        <v>330</v>
      </c>
      <c r="M26" s="48"/>
    </row>
  </sheetData>
  <mergeCells count="4">
    <mergeCell ref="F3:G5"/>
    <mergeCell ref="I3:J5"/>
    <mergeCell ref="L3:M5"/>
    <mergeCell ref="C3:D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9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RowHeight="15.95" customHeight="1"/>
  <cols>
    <col min="1" max="1" width="17.140625" style="6" customWidth="1"/>
    <col min="2" max="2" width="45.7109375" style="6" customWidth="1"/>
    <col min="3" max="7" width="7.140625" style="6" customWidth="1"/>
    <col min="8" max="20" width="3.5703125" style="6" customWidth="1"/>
    <col min="21" max="21" width="5.7109375" style="6" customWidth="1"/>
    <col min="22" max="22" width="10" style="6" customWidth="1"/>
    <col min="23" max="24" width="20.7109375" style="6" customWidth="1"/>
    <col min="25" max="25" width="40.7109375" style="6" customWidth="1"/>
    <col min="26" max="28" width="15.7109375" style="6" customWidth="1"/>
    <col min="29" max="16384" width="9.140625" style="6"/>
  </cols>
  <sheetData>
    <row r="1" spans="1:28" ht="15.95" customHeight="1">
      <c r="A1" s="134" t="s">
        <v>262</v>
      </c>
      <c r="B1" s="134"/>
      <c r="H1" s="137" t="s">
        <v>106</v>
      </c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Z1" s="137" t="s">
        <v>102</v>
      </c>
      <c r="AA1" s="137"/>
      <c r="AB1" s="137"/>
    </row>
    <row r="2" spans="1:28" s="5" customFormat="1" ht="15.95" customHeight="1">
      <c r="A2" s="5" t="s">
        <v>23</v>
      </c>
      <c r="B2" s="5" t="s">
        <v>70</v>
      </c>
      <c r="C2" s="5" t="s">
        <v>22</v>
      </c>
      <c r="D2" s="5" t="s">
        <v>89</v>
      </c>
      <c r="E2" s="5" t="s">
        <v>98</v>
      </c>
      <c r="F2" s="5" t="s">
        <v>21</v>
      </c>
      <c r="G2" s="5" t="s">
        <v>59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17</v>
      </c>
      <c r="T2" s="5" t="s">
        <v>18</v>
      </c>
      <c r="U2" s="5" t="s">
        <v>1</v>
      </c>
      <c r="V2" s="5" t="s">
        <v>2</v>
      </c>
      <c r="W2" s="5" t="s">
        <v>97</v>
      </c>
      <c r="X2" s="5" t="s">
        <v>76</v>
      </c>
      <c r="Y2" s="5" t="s">
        <v>101</v>
      </c>
      <c r="Z2" s="5" t="s">
        <v>103</v>
      </c>
      <c r="AA2" s="5" t="s">
        <v>104</v>
      </c>
      <c r="AB2" s="5" t="s">
        <v>105</v>
      </c>
    </row>
    <row r="3" spans="1:28" s="12" customFormat="1" ht="15.95" customHeight="1">
      <c r="A3" s="17" t="s">
        <v>61</v>
      </c>
      <c r="B3" s="17" t="s">
        <v>25</v>
      </c>
      <c r="C3" s="17"/>
      <c r="D3" s="17"/>
      <c r="E3" s="17"/>
      <c r="F3" s="17"/>
      <c r="G3" s="17">
        <v>73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>
        <f>SUM(U4:U30)</f>
        <v>73</v>
      </c>
    </row>
    <row r="4" spans="1:28" ht="15.95" customHeight="1">
      <c r="A4" s="5" t="s">
        <v>171</v>
      </c>
      <c r="B4" s="5" t="s">
        <v>24</v>
      </c>
      <c r="C4" s="5"/>
      <c r="D4" s="5"/>
      <c r="E4" s="5" t="s">
        <v>99</v>
      </c>
      <c r="F4" s="5"/>
      <c r="G4" s="5">
        <v>12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>
        <f>SUM(H5:T8)</f>
        <v>12</v>
      </c>
      <c r="V4" s="5"/>
    </row>
    <row r="5" spans="1:28" ht="15.95" customHeight="1">
      <c r="A5" s="6" t="s">
        <v>172</v>
      </c>
      <c r="B5" s="6" t="s">
        <v>26</v>
      </c>
      <c r="C5" s="6" t="s">
        <v>20</v>
      </c>
      <c r="D5" s="6" t="s">
        <v>90</v>
      </c>
      <c r="E5" s="6" t="s">
        <v>99</v>
      </c>
      <c r="F5" s="6">
        <v>2</v>
      </c>
      <c r="G5" s="6">
        <v>3</v>
      </c>
      <c r="I5" s="6">
        <v>3</v>
      </c>
      <c r="W5" s="117" t="s">
        <v>245</v>
      </c>
      <c r="X5" s="6" t="s">
        <v>80</v>
      </c>
      <c r="Y5" s="6" t="s">
        <v>79</v>
      </c>
    </row>
    <row r="6" spans="1:28" ht="15.95" customHeight="1">
      <c r="A6" s="6" t="s">
        <v>173</v>
      </c>
      <c r="B6" s="6" t="s">
        <v>243</v>
      </c>
      <c r="C6" s="6" t="s">
        <v>60</v>
      </c>
      <c r="D6" s="6" t="s">
        <v>91</v>
      </c>
      <c r="E6" s="6" t="s">
        <v>99</v>
      </c>
      <c r="F6" s="6">
        <v>2</v>
      </c>
      <c r="G6" s="6">
        <v>3</v>
      </c>
      <c r="I6" s="6">
        <v>3</v>
      </c>
      <c r="W6" s="118" t="s">
        <v>247</v>
      </c>
      <c r="X6" s="6" t="s">
        <v>78</v>
      </c>
      <c r="Y6" s="6" t="s">
        <v>85</v>
      </c>
    </row>
    <row r="7" spans="1:28" ht="15.95" customHeight="1">
      <c r="A7" s="6" t="s">
        <v>174</v>
      </c>
      <c r="B7" s="124" t="s">
        <v>27</v>
      </c>
      <c r="C7" s="6" t="s">
        <v>20</v>
      </c>
      <c r="D7" s="6" t="s">
        <v>90</v>
      </c>
      <c r="E7" s="6" t="s">
        <v>99</v>
      </c>
      <c r="F7" s="6">
        <v>2</v>
      </c>
      <c r="G7" s="6">
        <v>3</v>
      </c>
      <c r="H7" s="7"/>
      <c r="I7" s="7">
        <v>3</v>
      </c>
      <c r="J7" s="7"/>
      <c r="K7" s="7"/>
      <c r="L7" s="7"/>
      <c r="M7" s="7"/>
      <c r="N7" s="7"/>
      <c r="O7" s="7"/>
      <c r="P7" s="7"/>
      <c r="W7" s="119" t="s">
        <v>258</v>
      </c>
      <c r="X7" s="6" t="s">
        <v>82</v>
      </c>
      <c r="Y7" s="6" t="s">
        <v>88</v>
      </c>
    </row>
    <row r="8" spans="1:28" ht="15.95" customHeight="1">
      <c r="A8" s="6" t="s">
        <v>175</v>
      </c>
      <c r="B8" s="124" t="s">
        <v>0</v>
      </c>
      <c r="C8" s="6" t="s">
        <v>60</v>
      </c>
      <c r="D8" s="6" t="s">
        <v>91</v>
      </c>
      <c r="E8" s="6" t="s">
        <v>99</v>
      </c>
      <c r="F8" s="6">
        <v>2</v>
      </c>
      <c r="G8" s="6">
        <v>3</v>
      </c>
      <c r="H8" s="7"/>
      <c r="I8" s="7">
        <v>3</v>
      </c>
      <c r="J8" s="7"/>
      <c r="K8" s="7"/>
      <c r="L8" s="7"/>
      <c r="M8" s="7"/>
      <c r="N8" s="7"/>
      <c r="O8" s="7"/>
      <c r="P8" s="7"/>
      <c r="W8" s="119" t="s">
        <v>254</v>
      </c>
      <c r="X8" s="6" t="s">
        <v>80</v>
      </c>
      <c r="Y8" s="6" t="s">
        <v>83</v>
      </c>
    </row>
    <row r="9" spans="1:28" s="5" customFormat="1" ht="15.95" customHeight="1">
      <c r="A9" s="5" t="s">
        <v>176</v>
      </c>
      <c r="B9" s="16" t="s">
        <v>158</v>
      </c>
      <c r="C9" s="8"/>
      <c r="D9" s="8"/>
      <c r="E9" s="16" t="s">
        <v>99</v>
      </c>
      <c r="F9" s="8"/>
      <c r="G9" s="8">
        <v>31</v>
      </c>
      <c r="U9" s="99">
        <f>SUM(H10:T19)</f>
        <v>31</v>
      </c>
    </row>
    <row r="10" spans="1:28" ht="15.95" customHeight="1">
      <c r="A10" s="6" t="s">
        <v>177</v>
      </c>
      <c r="B10" s="6" t="s">
        <v>242</v>
      </c>
      <c r="C10" s="6" t="s">
        <v>60</v>
      </c>
      <c r="D10" s="6" t="s">
        <v>91</v>
      </c>
      <c r="E10" s="6" t="s">
        <v>99</v>
      </c>
      <c r="F10" s="6">
        <v>2</v>
      </c>
      <c r="G10" s="6">
        <v>4</v>
      </c>
      <c r="J10" s="6">
        <v>4</v>
      </c>
      <c r="W10" s="118" t="s">
        <v>248</v>
      </c>
      <c r="X10" s="118" t="s">
        <v>80</v>
      </c>
      <c r="Y10" s="6" t="s">
        <v>85</v>
      </c>
    </row>
    <row r="11" spans="1:28" ht="15.95" customHeight="1">
      <c r="A11" s="6" t="s">
        <v>178</v>
      </c>
      <c r="B11" s="6" t="s">
        <v>28</v>
      </c>
      <c r="C11" s="6" t="s">
        <v>60</v>
      </c>
      <c r="D11" s="6" t="s">
        <v>91</v>
      </c>
      <c r="E11" s="6" t="s">
        <v>99</v>
      </c>
      <c r="F11" s="6">
        <v>2</v>
      </c>
      <c r="G11" s="6">
        <v>3</v>
      </c>
      <c r="J11" s="6">
        <v>3</v>
      </c>
      <c r="W11" s="118" t="s">
        <v>249</v>
      </c>
      <c r="X11" s="118" t="s">
        <v>80</v>
      </c>
      <c r="Y11" s="118" t="s">
        <v>85</v>
      </c>
    </row>
    <row r="12" spans="1:28" ht="15.95" customHeight="1">
      <c r="A12" s="6" t="s">
        <v>179</v>
      </c>
      <c r="B12" s="6" t="s">
        <v>29</v>
      </c>
      <c r="C12" s="6" t="s">
        <v>20</v>
      </c>
      <c r="D12" s="6" t="s">
        <v>90</v>
      </c>
      <c r="E12" s="6" t="s">
        <v>99</v>
      </c>
      <c r="F12" s="6">
        <v>2</v>
      </c>
      <c r="G12" s="6">
        <v>3</v>
      </c>
      <c r="J12" s="6">
        <v>3</v>
      </c>
      <c r="W12" s="117" t="s">
        <v>246</v>
      </c>
      <c r="X12" s="6" t="s">
        <v>82</v>
      </c>
      <c r="Y12" s="6" t="s">
        <v>79</v>
      </c>
    </row>
    <row r="13" spans="1:28" ht="15.95" customHeight="1">
      <c r="A13" s="6" t="s">
        <v>180</v>
      </c>
      <c r="B13" s="6" t="s">
        <v>30</v>
      </c>
      <c r="C13" s="6" t="s">
        <v>60</v>
      </c>
      <c r="D13" s="6" t="s">
        <v>91</v>
      </c>
      <c r="E13" s="6" t="s">
        <v>99</v>
      </c>
      <c r="F13" s="6">
        <v>2</v>
      </c>
      <c r="G13" s="6">
        <v>3</v>
      </c>
      <c r="K13" s="6">
        <v>3</v>
      </c>
      <c r="W13" s="118" t="s">
        <v>247</v>
      </c>
      <c r="X13" s="118" t="s">
        <v>78</v>
      </c>
      <c r="Y13" s="118" t="s">
        <v>85</v>
      </c>
    </row>
    <row r="14" spans="1:28" ht="15.95" customHeight="1">
      <c r="A14" s="6" t="s">
        <v>181</v>
      </c>
      <c r="B14" s="6" t="s">
        <v>31</v>
      </c>
      <c r="C14" s="6" t="s">
        <v>20</v>
      </c>
      <c r="D14" s="6" t="s">
        <v>90</v>
      </c>
      <c r="E14" s="6" t="s">
        <v>99</v>
      </c>
      <c r="F14" s="6">
        <v>2</v>
      </c>
      <c r="G14" s="6">
        <v>3</v>
      </c>
      <c r="L14" s="6">
        <v>3</v>
      </c>
      <c r="W14" s="118" t="s">
        <v>250</v>
      </c>
      <c r="X14" s="118" t="s">
        <v>80</v>
      </c>
      <c r="Y14" s="118" t="s">
        <v>85</v>
      </c>
    </row>
    <row r="15" spans="1:28" ht="15.95" customHeight="1">
      <c r="A15" s="6" t="s">
        <v>182</v>
      </c>
      <c r="B15" s="6" t="s">
        <v>32</v>
      </c>
      <c r="C15" s="6" t="s">
        <v>60</v>
      </c>
      <c r="D15" s="6" t="s">
        <v>91</v>
      </c>
      <c r="E15" s="6" t="s">
        <v>99</v>
      </c>
      <c r="F15" s="6">
        <v>2</v>
      </c>
      <c r="G15" s="6">
        <v>3</v>
      </c>
      <c r="L15" s="6">
        <v>3</v>
      </c>
      <c r="W15" s="118" t="s">
        <v>250</v>
      </c>
      <c r="X15" s="118" t="s">
        <v>80</v>
      </c>
      <c r="Y15" s="118" t="s">
        <v>85</v>
      </c>
    </row>
    <row r="16" spans="1:28" ht="15.95" customHeight="1">
      <c r="A16" s="6" t="s">
        <v>183</v>
      </c>
      <c r="B16" s="6" t="s">
        <v>33</v>
      </c>
      <c r="C16" s="6" t="s">
        <v>20</v>
      </c>
      <c r="D16" s="6" t="s">
        <v>90</v>
      </c>
      <c r="E16" s="6" t="s">
        <v>99</v>
      </c>
      <c r="F16" s="6">
        <v>2</v>
      </c>
      <c r="G16" s="6">
        <v>3</v>
      </c>
      <c r="L16" s="6">
        <v>3</v>
      </c>
      <c r="W16" s="118" t="s">
        <v>251</v>
      </c>
      <c r="X16" s="118" t="s">
        <v>80</v>
      </c>
      <c r="Y16" s="118" t="s">
        <v>85</v>
      </c>
    </row>
    <row r="17" spans="1:25" ht="15.95" customHeight="1">
      <c r="A17" s="6" t="s">
        <v>184</v>
      </c>
      <c r="B17" s="6" t="s">
        <v>34</v>
      </c>
      <c r="C17" s="6" t="s">
        <v>60</v>
      </c>
      <c r="D17" s="6" t="s">
        <v>91</v>
      </c>
      <c r="E17" s="6" t="s">
        <v>99</v>
      </c>
      <c r="F17" s="6">
        <v>2</v>
      </c>
      <c r="G17" s="6">
        <v>3</v>
      </c>
      <c r="M17" s="6">
        <v>3</v>
      </c>
      <c r="W17" s="118" t="s">
        <v>251</v>
      </c>
      <c r="X17" s="118" t="s">
        <v>80</v>
      </c>
      <c r="Y17" s="118" t="s">
        <v>85</v>
      </c>
    </row>
    <row r="18" spans="1:25" ht="15.95" customHeight="1">
      <c r="A18" s="6" t="s">
        <v>185</v>
      </c>
      <c r="B18" s="6" t="s">
        <v>35</v>
      </c>
      <c r="C18" s="6" t="s">
        <v>60</v>
      </c>
      <c r="D18" s="6" t="s">
        <v>91</v>
      </c>
      <c r="E18" s="6" t="s">
        <v>99</v>
      </c>
      <c r="F18" s="6">
        <v>2</v>
      </c>
      <c r="G18" s="6">
        <v>3</v>
      </c>
      <c r="N18" s="6">
        <v>3</v>
      </c>
      <c r="W18" s="118" t="s">
        <v>252</v>
      </c>
      <c r="X18" s="118" t="s">
        <v>80</v>
      </c>
      <c r="Y18" s="118" t="s">
        <v>85</v>
      </c>
    </row>
    <row r="19" spans="1:25" ht="15.95" customHeight="1">
      <c r="A19" s="6" t="s">
        <v>186</v>
      </c>
      <c r="B19" s="6" t="s">
        <v>36</v>
      </c>
      <c r="C19" s="6" t="s">
        <v>60</v>
      </c>
      <c r="D19" s="6" t="s">
        <v>91</v>
      </c>
      <c r="E19" s="6" t="s">
        <v>99</v>
      </c>
      <c r="F19" s="6">
        <v>2</v>
      </c>
      <c r="G19" s="6">
        <v>3</v>
      </c>
      <c r="N19" s="6">
        <v>3</v>
      </c>
      <c r="W19" s="118" t="s">
        <v>253</v>
      </c>
      <c r="X19" s="118" t="s">
        <v>78</v>
      </c>
      <c r="Y19" s="118" t="s">
        <v>85</v>
      </c>
    </row>
    <row r="20" spans="1:25" s="5" customFormat="1" ht="15.95" customHeight="1">
      <c r="A20" s="5" t="s">
        <v>187</v>
      </c>
      <c r="B20" s="5" t="s">
        <v>67</v>
      </c>
      <c r="E20" s="5" t="s">
        <v>99</v>
      </c>
      <c r="G20" s="5">
        <v>30</v>
      </c>
      <c r="U20" s="5">
        <f>SUM(H21:T30)</f>
        <v>30</v>
      </c>
    </row>
    <row r="21" spans="1:25" ht="15.95" customHeight="1">
      <c r="A21" s="6" t="s">
        <v>188</v>
      </c>
      <c r="B21" s="124" t="s">
        <v>37</v>
      </c>
      <c r="C21" s="6" t="s">
        <v>20</v>
      </c>
      <c r="D21" s="6" t="s">
        <v>90</v>
      </c>
      <c r="E21" s="6" t="s">
        <v>99</v>
      </c>
      <c r="F21" s="6">
        <v>2</v>
      </c>
      <c r="G21" s="6">
        <v>3</v>
      </c>
      <c r="H21" s="7"/>
      <c r="I21" s="7"/>
      <c r="J21" s="7">
        <v>3</v>
      </c>
      <c r="K21" s="7"/>
      <c r="L21" s="7"/>
      <c r="M21" s="7"/>
      <c r="N21" s="7"/>
      <c r="O21" s="7"/>
      <c r="P21" s="7"/>
      <c r="W21" s="126" t="s">
        <v>268</v>
      </c>
      <c r="X21" s="6" t="s">
        <v>80</v>
      </c>
      <c r="Y21" s="6" t="s">
        <v>83</v>
      </c>
    </row>
    <row r="22" spans="1:25" ht="15.95" customHeight="1">
      <c r="A22" s="6" t="s">
        <v>189</v>
      </c>
      <c r="B22" s="124" t="s">
        <v>38</v>
      </c>
      <c r="C22" s="6" t="s">
        <v>20</v>
      </c>
      <c r="D22" s="6" t="s">
        <v>90</v>
      </c>
      <c r="E22" s="6" t="s">
        <v>99</v>
      </c>
      <c r="F22" s="6">
        <v>2</v>
      </c>
      <c r="G22" s="6">
        <v>3</v>
      </c>
      <c r="H22" s="7"/>
      <c r="I22" s="7"/>
      <c r="J22" s="7"/>
      <c r="K22" s="7">
        <v>3</v>
      </c>
      <c r="L22" s="7"/>
      <c r="M22" s="7"/>
      <c r="N22" s="7"/>
      <c r="O22" s="7"/>
      <c r="P22" s="7"/>
      <c r="W22" s="119" t="s">
        <v>255</v>
      </c>
      <c r="X22" s="6" t="s">
        <v>80</v>
      </c>
      <c r="Y22" s="119" t="s">
        <v>83</v>
      </c>
    </row>
    <row r="23" spans="1:25" ht="15.95" customHeight="1">
      <c r="A23" s="6" t="s">
        <v>190</v>
      </c>
      <c r="B23" s="124" t="s">
        <v>39</v>
      </c>
      <c r="C23" s="6" t="s">
        <v>20</v>
      </c>
      <c r="D23" s="6" t="s">
        <v>90</v>
      </c>
      <c r="E23" s="6" t="s">
        <v>99</v>
      </c>
      <c r="F23" s="6">
        <v>2</v>
      </c>
      <c r="G23" s="6">
        <v>3</v>
      </c>
      <c r="H23" s="7"/>
      <c r="I23" s="7"/>
      <c r="J23" s="7"/>
      <c r="K23" s="7"/>
      <c r="L23" s="7"/>
      <c r="M23" s="7">
        <v>3</v>
      </c>
      <c r="N23" s="7"/>
      <c r="O23" s="7"/>
      <c r="P23" s="7"/>
      <c r="W23" s="119" t="s">
        <v>241</v>
      </c>
      <c r="X23" s="6" t="s">
        <v>82</v>
      </c>
      <c r="Y23" s="119" t="s">
        <v>83</v>
      </c>
    </row>
    <row r="24" spans="1:25" ht="15.95" customHeight="1">
      <c r="A24" s="6" t="s">
        <v>191</v>
      </c>
      <c r="B24" s="124" t="s">
        <v>40</v>
      </c>
      <c r="C24" s="6" t="s">
        <v>60</v>
      </c>
      <c r="D24" s="6" t="s">
        <v>91</v>
      </c>
      <c r="E24" s="6" t="s">
        <v>99</v>
      </c>
      <c r="F24" s="6">
        <v>2</v>
      </c>
      <c r="G24" s="6">
        <v>3</v>
      </c>
      <c r="H24" s="7"/>
      <c r="I24" s="7"/>
      <c r="J24" s="7"/>
      <c r="K24" s="7"/>
      <c r="L24" s="7"/>
      <c r="M24" s="7"/>
      <c r="N24" s="7">
        <v>3</v>
      </c>
      <c r="O24" s="7"/>
      <c r="P24" s="7"/>
      <c r="W24" s="120" t="s">
        <v>256</v>
      </c>
      <c r="X24" s="120" t="s">
        <v>80</v>
      </c>
      <c r="Y24" s="120" t="s">
        <v>83</v>
      </c>
    </row>
    <row r="25" spans="1:25" ht="15.95" customHeight="1">
      <c r="A25" s="6" t="s">
        <v>192</v>
      </c>
      <c r="B25" s="124" t="s">
        <v>41</v>
      </c>
      <c r="C25" s="6" t="s">
        <v>20</v>
      </c>
      <c r="D25" s="6" t="s">
        <v>90</v>
      </c>
      <c r="E25" s="6" t="s">
        <v>99</v>
      </c>
      <c r="F25" s="6">
        <v>2</v>
      </c>
      <c r="G25" s="6">
        <v>3</v>
      </c>
      <c r="H25" s="7"/>
      <c r="I25" s="7">
        <v>3</v>
      </c>
      <c r="J25" s="7"/>
      <c r="K25" s="7"/>
      <c r="L25" s="7"/>
      <c r="M25" s="7"/>
      <c r="N25" s="7"/>
      <c r="O25" s="7"/>
      <c r="P25" s="7"/>
      <c r="W25" s="119" t="s">
        <v>260</v>
      </c>
      <c r="X25" s="6" t="s">
        <v>80</v>
      </c>
      <c r="Y25" s="6" t="s">
        <v>87</v>
      </c>
    </row>
    <row r="26" spans="1:25" ht="15.95" customHeight="1">
      <c r="A26" s="6" t="s">
        <v>193</v>
      </c>
      <c r="B26" s="124" t="s">
        <v>42</v>
      </c>
      <c r="C26" s="6" t="s">
        <v>20</v>
      </c>
      <c r="D26" s="6" t="s">
        <v>90</v>
      </c>
      <c r="E26" s="6" t="s">
        <v>99</v>
      </c>
      <c r="F26" s="6">
        <v>2</v>
      </c>
      <c r="G26" s="6">
        <v>3</v>
      </c>
      <c r="H26" s="7"/>
      <c r="I26" s="7"/>
      <c r="J26" s="7"/>
      <c r="K26" s="7">
        <v>3</v>
      </c>
      <c r="L26" s="7"/>
      <c r="M26" s="7"/>
      <c r="N26" s="7"/>
      <c r="O26" s="7"/>
      <c r="P26" s="7"/>
      <c r="W26" s="119" t="s">
        <v>260</v>
      </c>
      <c r="X26" s="119" t="s">
        <v>80</v>
      </c>
      <c r="Y26" s="119" t="s">
        <v>87</v>
      </c>
    </row>
    <row r="27" spans="1:25" ht="15.95" customHeight="1">
      <c r="A27" s="6" t="s">
        <v>194</v>
      </c>
      <c r="B27" s="124" t="s">
        <v>43</v>
      </c>
      <c r="C27" s="6" t="s">
        <v>60</v>
      </c>
      <c r="D27" s="6" t="s">
        <v>91</v>
      </c>
      <c r="E27" s="6" t="s">
        <v>99</v>
      </c>
      <c r="F27" s="6">
        <v>2</v>
      </c>
      <c r="G27" s="6">
        <v>3</v>
      </c>
      <c r="H27" s="7"/>
      <c r="I27" s="7"/>
      <c r="J27" s="7"/>
      <c r="K27" s="7"/>
      <c r="L27" s="7">
        <v>3</v>
      </c>
      <c r="M27" s="7"/>
      <c r="N27" s="7"/>
      <c r="O27" s="7"/>
      <c r="P27" s="7"/>
      <c r="W27" s="119" t="s">
        <v>260</v>
      </c>
      <c r="X27" s="119" t="s">
        <v>80</v>
      </c>
      <c r="Y27" s="119" t="s">
        <v>87</v>
      </c>
    </row>
    <row r="28" spans="1:25" ht="15.95" customHeight="1">
      <c r="A28" s="6" t="s">
        <v>195</v>
      </c>
      <c r="B28" s="124" t="s">
        <v>44</v>
      </c>
      <c r="C28" s="6" t="s">
        <v>20</v>
      </c>
      <c r="D28" s="6" t="s">
        <v>90</v>
      </c>
      <c r="E28" s="6" t="s">
        <v>99</v>
      </c>
      <c r="F28" s="6">
        <v>2</v>
      </c>
      <c r="G28" s="6">
        <v>3</v>
      </c>
      <c r="H28" s="7"/>
      <c r="I28" s="7"/>
      <c r="J28" s="7"/>
      <c r="K28" s="7">
        <v>3</v>
      </c>
      <c r="L28" s="7"/>
      <c r="M28" s="7"/>
      <c r="N28" s="7"/>
      <c r="O28" s="7"/>
      <c r="P28" s="7"/>
      <c r="W28" s="119" t="s">
        <v>258</v>
      </c>
      <c r="X28" s="6" t="s">
        <v>82</v>
      </c>
      <c r="Y28" s="6" t="s">
        <v>88</v>
      </c>
    </row>
    <row r="29" spans="1:25" ht="15.95" customHeight="1">
      <c r="A29" s="6" t="s">
        <v>196</v>
      </c>
      <c r="B29" s="124" t="s">
        <v>45</v>
      </c>
      <c r="C29" s="6" t="s">
        <v>60</v>
      </c>
      <c r="D29" s="6" t="s">
        <v>91</v>
      </c>
      <c r="E29" s="6" t="s">
        <v>99</v>
      </c>
      <c r="F29" s="6">
        <v>2</v>
      </c>
      <c r="G29" s="6">
        <v>3</v>
      </c>
      <c r="H29" s="7"/>
      <c r="I29" s="7"/>
      <c r="J29" s="7"/>
      <c r="K29" s="7"/>
      <c r="L29" s="7">
        <v>3</v>
      </c>
      <c r="M29" s="7"/>
      <c r="N29" s="7"/>
      <c r="O29" s="7"/>
      <c r="P29" s="7"/>
      <c r="W29" s="119" t="s">
        <v>258</v>
      </c>
      <c r="X29" s="6" t="s">
        <v>82</v>
      </c>
      <c r="Y29" s="6" t="s">
        <v>88</v>
      </c>
    </row>
    <row r="30" spans="1:25" ht="15.95" customHeight="1">
      <c r="A30" s="6" t="s">
        <v>197</v>
      </c>
      <c r="B30" s="6" t="s">
        <v>68</v>
      </c>
      <c r="C30" s="6" t="s">
        <v>60</v>
      </c>
      <c r="D30" s="6" t="s">
        <v>91</v>
      </c>
      <c r="E30" s="6" t="s">
        <v>99</v>
      </c>
      <c r="F30" s="6">
        <v>2</v>
      </c>
      <c r="G30" s="6">
        <v>3</v>
      </c>
      <c r="H30" s="7"/>
      <c r="I30" s="7"/>
      <c r="J30" s="7"/>
      <c r="K30" s="7"/>
      <c r="L30" s="7"/>
      <c r="M30" s="7">
        <v>3</v>
      </c>
      <c r="N30" s="7"/>
      <c r="O30" s="7"/>
      <c r="P30" s="7"/>
      <c r="W30" s="126" t="s">
        <v>271</v>
      </c>
      <c r="X30" s="6" t="s">
        <v>80</v>
      </c>
      <c r="Y30" s="6" t="s">
        <v>83</v>
      </c>
    </row>
    <row r="31" spans="1:25" s="15" customFormat="1" ht="15.95" customHeight="1">
      <c r="A31" s="17" t="s">
        <v>62</v>
      </c>
      <c r="B31" s="17" t="s">
        <v>140</v>
      </c>
      <c r="C31" s="17"/>
      <c r="D31" s="17"/>
      <c r="E31" s="17" t="s">
        <v>99</v>
      </c>
      <c r="F31" s="17"/>
      <c r="G31" s="17">
        <v>6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>
        <f>SUM(G31)</f>
        <v>6</v>
      </c>
      <c r="V31" s="17">
        <f>SUM(U31)</f>
        <v>6</v>
      </c>
    </row>
    <row r="32" spans="1:25" ht="15.95" customHeight="1">
      <c r="A32" s="6" t="s">
        <v>63</v>
      </c>
      <c r="B32" s="6" t="s">
        <v>3</v>
      </c>
      <c r="C32" s="6" t="s">
        <v>20</v>
      </c>
      <c r="D32" s="6" t="s">
        <v>90</v>
      </c>
      <c r="E32" s="6" t="s">
        <v>100</v>
      </c>
      <c r="F32" s="6">
        <v>2</v>
      </c>
      <c r="G32" s="6">
        <v>2</v>
      </c>
      <c r="H32" s="7">
        <v>2</v>
      </c>
      <c r="I32" s="7"/>
      <c r="J32" s="7"/>
      <c r="K32" s="7"/>
      <c r="L32" s="7"/>
      <c r="M32" s="7"/>
      <c r="N32" s="7"/>
      <c r="O32" s="7"/>
      <c r="P32" s="7"/>
    </row>
    <row r="33" spans="1:25" ht="15.95" customHeight="1">
      <c r="A33" s="6" t="s">
        <v>64</v>
      </c>
      <c r="B33" s="6" t="s">
        <v>4</v>
      </c>
      <c r="C33" s="6" t="s">
        <v>20</v>
      </c>
      <c r="D33" s="6" t="s">
        <v>90</v>
      </c>
      <c r="E33" s="6" t="s">
        <v>100</v>
      </c>
      <c r="F33" s="6">
        <v>2</v>
      </c>
      <c r="G33" s="6">
        <v>2</v>
      </c>
      <c r="H33" s="7">
        <v>2</v>
      </c>
      <c r="I33" s="7"/>
      <c r="J33" s="7"/>
      <c r="K33" s="7"/>
      <c r="L33" s="7"/>
      <c r="M33" s="7"/>
      <c r="N33" s="7"/>
      <c r="O33" s="7"/>
      <c r="P33" s="7"/>
    </row>
    <row r="34" spans="1:25" ht="15.95" customHeight="1">
      <c r="A34" s="6" t="s">
        <v>65</v>
      </c>
      <c r="B34" s="6" t="s">
        <v>46</v>
      </c>
      <c r="C34" s="6" t="s">
        <v>20</v>
      </c>
      <c r="D34" s="6" t="s">
        <v>90</v>
      </c>
      <c r="E34" s="6" t="s">
        <v>100</v>
      </c>
      <c r="F34" s="6">
        <v>2</v>
      </c>
      <c r="G34" s="6">
        <v>2</v>
      </c>
      <c r="H34" s="7">
        <v>2</v>
      </c>
      <c r="I34" s="7"/>
      <c r="J34" s="7"/>
      <c r="K34" s="7"/>
      <c r="L34" s="7"/>
      <c r="M34" s="7"/>
      <c r="N34" s="7"/>
      <c r="O34" s="7"/>
      <c r="P34" s="7"/>
    </row>
    <row r="35" spans="1:25" ht="15.95" customHeight="1">
      <c r="A35" s="12" t="s">
        <v>161</v>
      </c>
      <c r="B35" s="12" t="s">
        <v>162</v>
      </c>
      <c r="F35" s="6">
        <v>2</v>
      </c>
      <c r="G35" s="6">
        <v>2</v>
      </c>
      <c r="H35" s="6">
        <v>2</v>
      </c>
    </row>
    <row r="36" spans="1:25" ht="15.95" customHeight="1">
      <c r="A36" s="12" t="s">
        <v>270</v>
      </c>
      <c r="B36" s="12" t="s">
        <v>237</v>
      </c>
      <c r="F36" s="6">
        <v>2</v>
      </c>
      <c r="G36" s="6">
        <v>2</v>
      </c>
      <c r="H36" s="6">
        <v>2</v>
      </c>
    </row>
    <row r="37" spans="1:25" ht="15.95" customHeight="1">
      <c r="A37" s="6" t="s">
        <v>198</v>
      </c>
      <c r="B37" s="6" t="s">
        <v>47</v>
      </c>
      <c r="C37" s="6" t="s">
        <v>60</v>
      </c>
      <c r="D37" s="6" t="s">
        <v>91</v>
      </c>
      <c r="E37" s="6" t="s">
        <v>100</v>
      </c>
      <c r="F37" s="6">
        <v>2</v>
      </c>
      <c r="G37" s="6">
        <v>2</v>
      </c>
      <c r="H37" s="7">
        <v>2</v>
      </c>
      <c r="I37" s="7"/>
      <c r="J37" s="7"/>
      <c r="K37" s="7"/>
      <c r="L37" s="7"/>
      <c r="M37" s="7"/>
      <c r="N37" s="7"/>
      <c r="O37" s="7"/>
      <c r="P37" s="7"/>
    </row>
    <row r="38" spans="1:25" ht="15.95" customHeight="1">
      <c r="A38" s="6" t="s">
        <v>199</v>
      </c>
      <c r="B38" s="6" t="s">
        <v>48</v>
      </c>
      <c r="C38" s="6" t="s">
        <v>60</v>
      </c>
      <c r="D38" s="6" t="s">
        <v>91</v>
      </c>
      <c r="E38" s="6" t="s">
        <v>100</v>
      </c>
      <c r="F38" s="6">
        <v>2</v>
      </c>
      <c r="G38" s="6">
        <v>2</v>
      </c>
      <c r="H38" s="7">
        <v>2</v>
      </c>
      <c r="I38" s="7"/>
      <c r="J38" s="7"/>
      <c r="K38" s="7"/>
      <c r="L38" s="7"/>
      <c r="M38" s="7"/>
      <c r="N38" s="7"/>
      <c r="O38" s="7"/>
      <c r="P38" s="7"/>
    </row>
    <row r="39" spans="1:25" s="15" customFormat="1" ht="15.95" customHeight="1">
      <c r="A39" s="17" t="s">
        <v>66</v>
      </c>
      <c r="B39" s="17" t="s">
        <v>69</v>
      </c>
      <c r="C39" s="17"/>
      <c r="D39" s="17"/>
      <c r="E39" s="17" t="s">
        <v>99</v>
      </c>
      <c r="F39" s="17"/>
      <c r="G39" s="17">
        <v>12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>
        <f>SUM(G39)</f>
        <v>12</v>
      </c>
      <c r="V39" s="17">
        <f>SUM(U39)</f>
        <v>12</v>
      </c>
    </row>
    <row r="40" spans="1:25" ht="15.95" customHeight="1">
      <c r="A40" s="121" t="s">
        <v>200</v>
      </c>
      <c r="B40" s="12" t="s">
        <v>50</v>
      </c>
      <c r="C40" s="6" t="s">
        <v>60</v>
      </c>
      <c r="D40" s="6" t="s">
        <v>91</v>
      </c>
      <c r="E40" s="6" t="s">
        <v>99</v>
      </c>
      <c r="F40" s="6">
        <v>2</v>
      </c>
      <c r="G40" s="6">
        <v>2</v>
      </c>
      <c r="H40" s="7"/>
      <c r="I40" s="7"/>
      <c r="J40" s="7"/>
      <c r="K40" s="7"/>
      <c r="L40" s="7"/>
      <c r="M40" s="7">
        <v>2</v>
      </c>
      <c r="N40" s="7"/>
      <c r="O40" s="7"/>
      <c r="P40" s="7"/>
      <c r="W40" s="12" t="s">
        <v>257</v>
      </c>
      <c r="X40" s="12" t="s">
        <v>80</v>
      </c>
      <c r="Y40" s="12" t="s">
        <v>83</v>
      </c>
    </row>
    <row r="41" spans="1:25" ht="15.95" customHeight="1">
      <c r="A41" s="6" t="s">
        <v>201</v>
      </c>
      <c r="B41" s="12" t="s">
        <v>49</v>
      </c>
      <c r="C41" s="6" t="s">
        <v>60</v>
      </c>
      <c r="D41" s="6" t="s">
        <v>91</v>
      </c>
      <c r="E41" s="6" t="s">
        <v>99</v>
      </c>
      <c r="F41" s="6">
        <v>2</v>
      </c>
      <c r="G41" s="6">
        <v>2</v>
      </c>
      <c r="H41" s="7"/>
      <c r="I41" s="7"/>
      <c r="J41" s="7"/>
      <c r="K41" s="7"/>
      <c r="L41" s="7"/>
      <c r="M41" s="7"/>
      <c r="N41" s="7">
        <v>2</v>
      </c>
      <c r="O41" s="7"/>
      <c r="P41" s="7"/>
      <c r="W41" s="122" t="s">
        <v>253</v>
      </c>
      <c r="X41" s="122" t="s">
        <v>78</v>
      </c>
      <c r="Y41" s="122" t="s">
        <v>85</v>
      </c>
    </row>
    <row r="42" spans="1:25" ht="15.95" customHeight="1">
      <c r="A42" s="6" t="s">
        <v>227</v>
      </c>
      <c r="B42" s="9" t="s">
        <v>51</v>
      </c>
      <c r="C42" s="9" t="s">
        <v>60</v>
      </c>
      <c r="D42" s="9" t="s">
        <v>91</v>
      </c>
      <c r="E42" s="6" t="s">
        <v>100</v>
      </c>
      <c r="F42" s="13">
        <v>2</v>
      </c>
      <c r="G42" s="13">
        <v>2</v>
      </c>
      <c r="I42" s="7"/>
      <c r="J42" s="7"/>
      <c r="K42" s="7"/>
      <c r="L42" s="7"/>
      <c r="M42" s="7"/>
      <c r="N42" s="7"/>
      <c r="O42" s="7">
        <v>2</v>
      </c>
      <c r="P42" s="7"/>
      <c r="W42" s="118" t="s">
        <v>253</v>
      </c>
      <c r="X42" s="118" t="s">
        <v>78</v>
      </c>
      <c r="Y42" s="118" t="s">
        <v>85</v>
      </c>
    </row>
    <row r="43" spans="1:25" ht="15.95" customHeight="1">
      <c r="A43" s="6" t="s">
        <v>228</v>
      </c>
      <c r="B43" s="9" t="s">
        <v>52</v>
      </c>
      <c r="C43" s="9" t="s">
        <v>60</v>
      </c>
      <c r="D43" s="9" t="s">
        <v>91</v>
      </c>
      <c r="E43" s="6" t="s">
        <v>100</v>
      </c>
      <c r="F43" s="13">
        <v>2</v>
      </c>
      <c r="G43" s="13">
        <v>2</v>
      </c>
      <c r="H43" s="7"/>
      <c r="I43" s="7"/>
      <c r="J43" s="7"/>
      <c r="K43" s="7"/>
      <c r="L43" s="7"/>
      <c r="M43" s="7"/>
      <c r="N43" s="7"/>
      <c r="O43" s="7"/>
      <c r="P43" s="7">
        <v>2</v>
      </c>
      <c r="W43" s="119" t="s">
        <v>257</v>
      </c>
      <c r="X43" s="119" t="s">
        <v>80</v>
      </c>
      <c r="Y43" s="119" t="s">
        <v>83</v>
      </c>
    </row>
    <row r="44" spans="1:25" ht="15.95" customHeight="1">
      <c r="A44" s="6" t="s">
        <v>229</v>
      </c>
      <c r="B44" s="9" t="s">
        <v>53</v>
      </c>
      <c r="C44" s="9" t="s">
        <v>60</v>
      </c>
      <c r="D44" s="9" t="s">
        <v>91</v>
      </c>
      <c r="E44" s="6" t="s">
        <v>100</v>
      </c>
      <c r="F44" s="13">
        <v>2</v>
      </c>
      <c r="G44" s="13">
        <v>2</v>
      </c>
      <c r="H44" s="7"/>
      <c r="I44" s="7"/>
      <c r="J44" s="7"/>
      <c r="K44" s="7"/>
      <c r="L44" s="7"/>
      <c r="M44" s="7"/>
      <c r="N44" s="7"/>
      <c r="O44" s="7">
        <v>2</v>
      </c>
      <c r="P44" s="7"/>
      <c r="W44" s="118" t="s">
        <v>253</v>
      </c>
      <c r="X44" s="118" t="s">
        <v>78</v>
      </c>
      <c r="Y44" s="118" t="s">
        <v>85</v>
      </c>
    </row>
    <row r="45" spans="1:25" ht="15.95" customHeight="1">
      <c r="A45" s="6" t="s">
        <v>230</v>
      </c>
      <c r="B45" s="9" t="s">
        <v>54</v>
      </c>
      <c r="C45" s="9" t="s">
        <v>60</v>
      </c>
      <c r="D45" s="9" t="s">
        <v>91</v>
      </c>
      <c r="E45" s="6" t="s">
        <v>100</v>
      </c>
      <c r="F45" s="13">
        <v>2</v>
      </c>
      <c r="G45" s="13">
        <v>2</v>
      </c>
      <c r="H45" s="7"/>
      <c r="I45" s="7"/>
      <c r="J45" s="7"/>
      <c r="K45" s="7"/>
      <c r="L45" s="7"/>
      <c r="M45" s="7"/>
      <c r="N45" s="7"/>
      <c r="O45" s="7"/>
      <c r="P45" s="7">
        <v>2</v>
      </c>
      <c r="W45" s="119" t="s">
        <v>257</v>
      </c>
      <c r="X45" s="119" t="s">
        <v>80</v>
      </c>
      <c r="Y45" s="119" t="s">
        <v>83</v>
      </c>
    </row>
    <row r="46" spans="1:25" ht="15.95" customHeight="1">
      <c r="A46" s="6" t="s">
        <v>232</v>
      </c>
      <c r="B46" s="9" t="s">
        <v>55</v>
      </c>
      <c r="C46" s="9" t="s">
        <v>92</v>
      </c>
      <c r="D46" s="9" t="s">
        <v>91</v>
      </c>
      <c r="E46" s="6" t="s">
        <v>99</v>
      </c>
      <c r="F46" s="13">
        <v>2</v>
      </c>
      <c r="G46" s="13">
        <v>2</v>
      </c>
      <c r="H46" s="7"/>
      <c r="I46" s="7"/>
      <c r="J46" s="7"/>
      <c r="K46" s="7"/>
      <c r="L46" s="7"/>
      <c r="M46" s="7"/>
      <c r="N46" s="7"/>
      <c r="O46" s="7"/>
      <c r="P46" s="10">
        <v>2</v>
      </c>
      <c r="Q46" s="11"/>
      <c r="R46" s="11"/>
      <c r="S46" s="12"/>
      <c r="T46" s="12"/>
      <c r="W46" s="118"/>
    </row>
    <row r="47" spans="1:25" ht="15.95" customHeight="1">
      <c r="A47" s="6" t="s">
        <v>231</v>
      </c>
      <c r="B47" s="9" t="s">
        <v>16</v>
      </c>
      <c r="C47" s="9" t="s">
        <v>60</v>
      </c>
      <c r="D47" s="9" t="s">
        <v>91</v>
      </c>
      <c r="E47" s="6" t="s">
        <v>99</v>
      </c>
      <c r="F47" s="13">
        <v>2</v>
      </c>
      <c r="G47" s="13">
        <v>2</v>
      </c>
      <c r="H47" s="7"/>
      <c r="I47" s="7"/>
      <c r="J47" s="7"/>
      <c r="K47" s="7"/>
      <c r="L47" s="7"/>
      <c r="M47" s="7"/>
      <c r="N47" s="7"/>
      <c r="O47" s="7"/>
      <c r="P47" s="7"/>
      <c r="Q47" s="11">
        <v>2</v>
      </c>
      <c r="R47" s="11"/>
      <c r="S47" s="11"/>
      <c r="T47" s="11"/>
      <c r="W47" s="118" t="s">
        <v>253</v>
      </c>
      <c r="X47" s="118" t="s">
        <v>78</v>
      </c>
      <c r="Y47" s="118" t="s">
        <v>85</v>
      </c>
    </row>
    <row r="48" spans="1:25" s="15" customFormat="1" ht="15.95" customHeight="1">
      <c r="A48" s="17" t="s">
        <v>56</v>
      </c>
      <c r="B48" s="18" t="s">
        <v>19</v>
      </c>
      <c r="C48" s="18"/>
      <c r="D48" s="18"/>
      <c r="E48" s="17" t="s">
        <v>99</v>
      </c>
      <c r="F48" s="19"/>
      <c r="G48" s="19">
        <v>4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>
        <f>SUM(H49:T50)</f>
        <v>4</v>
      </c>
      <c r="V48" s="17">
        <f>SUM(U48)</f>
        <v>4</v>
      </c>
    </row>
    <row r="49" spans="1:22" ht="15.95" customHeight="1">
      <c r="A49" s="6" t="s">
        <v>235</v>
      </c>
      <c r="B49" s="9" t="s">
        <v>238</v>
      </c>
      <c r="C49" s="9" t="s">
        <v>60</v>
      </c>
      <c r="D49" s="9" t="s">
        <v>91</v>
      </c>
      <c r="E49" s="6" t="s">
        <v>99</v>
      </c>
      <c r="F49" s="13">
        <v>2</v>
      </c>
      <c r="G49" s="13">
        <v>2</v>
      </c>
      <c r="H49" s="7"/>
      <c r="I49" s="7"/>
      <c r="J49" s="7"/>
      <c r="K49" s="7"/>
      <c r="L49" s="7"/>
      <c r="M49" s="7"/>
      <c r="N49" s="7"/>
      <c r="O49" s="10">
        <v>2</v>
      </c>
      <c r="P49" s="10"/>
      <c r="Q49" s="11"/>
      <c r="R49" s="11"/>
      <c r="S49" s="12"/>
      <c r="T49" s="12"/>
    </row>
    <row r="50" spans="1:22" ht="15.95" customHeight="1">
      <c r="A50" s="6" t="s">
        <v>236</v>
      </c>
      <c r="B50" s="9" t="s">
        <v>239</v>
      </c>
      <c r="C50" s="9" t="s">
        <v>60</v>
      </c>
      <c r="D50" s="9" t="s">
        <v>91</v>
      </c>
      <c r="E50" s="6" t="s">
        <v>99</v>
      </c>
      <c r="F50" s="13">
        <v>2</v>
      </c>
      <c r="G50" s="13">
        <v>2</v>
      </c>
      <c r="H50" s="7"/>
      <c r="I50" s="7"/>
      <c r="J50" s="7"/>
      <c r="K50" s="7"/>
      <c r="L50" s="7"/>
      <c r="M50" s="7"/>
      <c r="N50" s="7"/>
      <c r="O50" s="14"/>
      <c r="P50" s="10">
        <v>2</v>
      </c>
      <c r="Q50" s="11"/>
      <c r="R50" s="11"/>
      <c r="S50" s="12"/>
      <c r="T50" s="12"/>
    </row>
    <row r="51" spans="1:22" s="15" customFormat="1" ht="15.95" customHeight="1">
      <c r="A51" s="17" t="s">
        <v>57</v>
      </c>
      <c r="B51" s="18" t="s">
        <v>58</v>
      </c>
      <c r="C51" s="18"/>
      <c r="D51" s="18"/>
      <c r="E51" s="18"/>
      <c r="F51" s="19"/>
      <c r="G51" s="19" t="s">
        <v>95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20">
        <f>SUM(V3:V50)</f>
        <v>95</v>
      </c>
    </row>
    <row r="52" spans="1:22" ht="15.95" customHeight="1">
      <c r="A52" s="115" t="s">
        <v>202</v>
      </c>
      <c r="B52" s="9" t="s">
        <v>71</v>
      </c>
      <c r="C52" s="9"/>
      <c r="D52" s="9"/>
      <c r="F52" s="13"/>
      <c r="G52" s="13">
        <v>17</v>
      </c>
      <c r="H52" s="7"/>
      <c r="I52" s="7"/>
      <c r="J52" s="7"/>
      <c r="K52" s="7"/>
      <c r="L52" s="7"/>
      <c r="M52" s="14"/>
      <c r="N52" s="14"/>
      <c r="O52" s="14"/>
      <c r="P52" s="14"/>
      <c r="Q52" s="12"/>
      <c r="R52" s="12"/>
      <c r="S52" s="12"/>
      <c r="T52" s="12"/>
      <c r="U52" s="5">
        <v>17</v>
      </c>
      <c r="V52" s="109">
        <f>SUM(V51,U52)</f>
        <v>112</v>
      </c>
    </row>
    <row r="53" spans="1:22" ht="15.95" customHeight="1">
      <c r="A53" s="115" t="s">
        <v>203</v>
      </c>
      <c r="B53" s="9" t="s">
        <v>72</v>
      </c>
      <c r="C53" s="9"/>
      <c r="D53" s="9"/>
      <c r="F53" s="13"/>
      <c r="G53" s="13">
        <v>47</v>
      </c>
      <c r="H53" s="7"/>
      <c r="I53" s="7"/>
      <c r="J53" s="7"/>
      <c r="K53" s="7"/>
      <c r="L53" s="7"/>
      <c r="M53" s="14"/>
      <c r="N53" s="14"/>
      <c r="O53" s="14"/>
      <c r="P53" s="14"/>
      <c r="Q53" s="12"/>
      <c r="R53" s="12"/>
      <c r="S53" s="12"/>
      <c r="T53" s="12"/>
      <c r="U53" s="5">
        <v>47</v>
      </c>
      <c r="V53" s="109">
        <f>SUM(V51,U53)</f>
        <v>142</v>
      </c>
    </row>
    <row r="54" spans="1:22" ht="15.95" customHeight="1" thickBot="1">
      <c r="B54" s="9"/>
      <c r="C54" s="9"/>
      <c r="D54" s="9"/>
      <c r="E54" s="9"/>
      <c r="F54" s="13"/>
      <c r="G54" s="13"/>
      <c r="H54" s="7"/>
      <c r="I54" s="7"/>
      <c r="J54" s="7"/>
      <c r="K54" s="7"/>
      <c r="L54" s="7"/>
      <c r="M54" s="14"/>
      <c r="N54" s="14"/>
      <c r="O54" s="14"/>
      <c r="P54" s="14"/>
      <c r="Q54" s="12"/>
      <c r="R54" s="12"/>
      <c r="S54" s="12"/>
      <c r="T54" s="12"/>
      <c r="U54" s="5"/>
    </row>
    <row r="55" spans="1:22" ht="15.95" customHeight="1" thickBot="1">
      <c r="B55" s="9"/>
      <c r="C55" s="30" t="s">
        <v>73</v>
      </c>
      <c r="D55" s="35"/>
      <c r="E55" s="35"/>
      <c r="F55" s="31"/>
      <c r="G55" s="27"/>
      <c r="H55" s="21">
        <f>SUM(H3:H53)</f>
        <v>14</v>
      </c>
      <c r="I55" s="22">
        <f t="shared" ref="I55:T55" si="0">SUM(I3:I53)</f>
        <v>15</v>
      </c>
      <c r="J55" s="22">
        <f t="shared" si="0"/>
        <v>13</v>
      </c>
      <c r="K55" s="22">
        <f t="shared" si="0"/>
        <v>12</v>
      </c>
      <c r="L55" s="22">
        <f t="shared" si="0"/>
        <v>15</v>
      </c>
      <c r="M55" s="22">
        <f t="shared" si="0"/>
        <v>11</v>
      </c>
      <c r="N55" s="22">
        <f t="shared" si="0"/>
        <v>11</v>
      </c>
      <c r="O55" s="22">
        <f t="shared" si="0"/>
        <v>6</v>
      </c>
      <c r="P55" s="22">
        <f t="shared" si="0"/>
        <v>8</v>
      </c>
      <c r="Q55" s="22">
        <f t="shared" si="0"/>
        <v>2</v>
      </c>
      <c r="R55" s="22">
        <f t="shared" si="0"/>
        <v>0</v>
      </c>
      <c r="S55" s="22">
        <f t="shared" si="0"/>
        <v>0</v>
      </c>
      <c r="T55" s="23">
        <f t="shared" si="0"/>
        <v>0</v>
      </c>
      <c r="U55" s="24"/>
    </row>
    <row r="56" spans="1:22" s="5" customFormat="1" ht="15.95" customHeight="1" thickBot="1">
      <c r="B56" s="8"/>
      <c r="C56" s="30" t="s">
        <v>74</v>
      </c>
      <c r="D56" s="35"/>
      <c r="E56" s="35"/>
      <c r="F56" s="32"/>
      <c r="G56" s="27"/>
      <c r="H56" s="26">
        <f>SUM(G31)</f>
        <v>6</v>
      </c>
      <c r="I56" s="25">
        <f>SUM(I55)</f>
        <v>15</v>
      </c>
      <c r="J56" s="25">
        <f t="shared" ref="J56:T57" si="1">SUM(J55)</f>
        <v>13</v>
      </c>
      <c r="K56" s="25">
        <f t="shared" si="1"/>
        <v>12</v>
      </c>
      <c r="L56" s="25">
        <f t="shared" si="1"/>
        <v>15</v>
      </c>
      <c r="M56" s="25">
        <f t="shared" si="1"/>
        <v>11</v>
      </c>
      <c r="N56" s="25">
        <f t="shared" si="1"/>
        <v>11</v>
      </c>
      <c r="O56" s="26">
        <v>4</v>
      </c>
      <c r="P56" s="26">
        <v>6</v>
      </c>
      <c r="Q56" s="25">
        <f t="shared" si="1"/>
        <v>2</v>
      </c>
      <c r="R56" s="25">
        <f t="shared" si="1"/>
        <v>0</v>
      </c>
      <c r="S56" s="25">
        <f t="shared" si="1"/>
        <v>0</v>
      </c>
      <c r="T56" s="25">
        <f t="shared" si="1"/>
        <v>0</v>
      </c>
      <c r="U56" s="108">
        <f>SUM(H56:T56)</f>
        <v>95</v>
      </c>
    </row>
    <row r="57" spans="1:22" ht="15.95" customHeight="1" thickBot="1">
      <c r="B57" s="5"/>
      <c r="C57" s="30" t="s">
        <v>75</v>
      </c>
      <c r="D57" s="35"/>
      <c r="E57" s="35"/>
      <c r="F57" s="33"/>
      <c r="G57" s="27"/>
      <c r="H57" s="26">
        <f>SUM(G31)</f>
        <v>6</v>
      </c>
      <c r="I57" s="25">
        <f>SUM(I56)</f>
        <v>15</v>
      </c>
      <c r="J57" s="25">
        <f t="shared" si="1"/>
        <v>13</v>
      </c>
      <c r="K57" s="25">
        <f t="shared" si="1"/>
        <v>12</v>
      </c>
      <c r="L57" s="25">
        <f t="shared" si="1"/>
        <v>15</v>
      </c>
      <c r="M57" s="25">
        <f t="shared" si="1"/>
        <v>11</v>
      </c>
      <c r="N57" s="25">
        <f t="shared" si="1"/>
        <v>11</v>
      </c>
      <c r="O57" s="26">
        <v>2</v>
      </c>
      <c r="P57" s="26">
        <f>SUM(P56,-4)</f>
        <v>2</v>
      </c>
      <c r="Q57" s="25">
        <f t="shared" si="1"/>
        <v>2</v>
      </c>
      <c r="R57" s="26">
        <f>SUM(R56,4)</f>
        <v>4</v>
      </c>
      <c r="S57" s="26">
        <v>2</v>
      </c>
      <c r="T57" s="25">
        <f t="shared" si="1"/>
        <v>0</v>
      </c>
      <c r="U57" s="108">
        <f>SUM(H57:T57)</f>
        <v>95</v>
      </c>
    </row>
    <row r="58" spans="1:22" ht="15.95" customHeight="1" thickBot="1">
      <c r="B58" s="5"/>
      <c r="C58" s="28"/>
      <c r="D58" s="28"/>
      <c r="E58" s="28"/>
      <c r="F58" s="36"/>
      <c r="G58" s="24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</row>
    <row r="59" spans="1:22" ht="15.95" customHeight="1">
      <c r="B59" s="5" t="s">
        <v>164</v>
      </c>
      <c r="C59" s="37" t="s">
        <v>93</v>
      </c>
      <c r="D59" s="38"/>
      <c r="E59" s="38"/>
      <c r="F59" s="39"/>
      <c r="G59" s="43">
        <f>SUM(G5,G7,G12,G14,G16,G21,G22,G23,G25,G26,G28,G32,G33)</f>
        <v>37</v>
      </c>
      <c r="H59" s="135">
        <f>G59/G$61</f>
        <v>0.38947368421052631</v>
      </c>
      <c r="I59" s="136"/>
      <c r="J59" s="47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</row>
    <row r="60" spans="1:22" ht="15.95" customHeight="1" thickBot="1">
      <c r="B60" s="5"/>
      <c r="C60" s="40" t="s">
        <v>94</v>
      </c>
      <c r="D60" s="41"/>
      <c r="E60" s="41"/>
      <c r="F60" s="42"/>
      <c r="G60" s="44">
        <f>SUM(G6,G8,G10,G11,G13,G15,G17,G18,G19,G24,G27,G29,G30,G37,G40,G41,G42,G43,G46,G47,G49,G50)</f>
        <v>58</v>
      </c>
      <c r="H60" s="132">
        <f>G60/G$61</f>
        <v>0.61052631578947369</v>
      </c>
      <c r="I60" s="133"/>
      <c r="J60" s="29"/>
      <c r="K60" s="47" t="s">
        <v>144</v>
      </c>
      <c r="L60" s="29"/>
      <c r="M60" s="29"/>
      <c r="N60" s="29"/>
      <c r="O60" s="29"/>
      <c r="P60" s="29"/>
      <c r="Q60" s="29"/>
      <c r="R60" s="29"/>
      <c r="S60" s="29"/>
      <c r="T60" s="29"/>
      <c r="U60" s="29"/>
    </row>
    <row r="61" spans="1:22" ht="15.95" customHeight="1" thickBot="1">
      <c r="B61" s="5"/>
      <c r="C61" s="30" t="s">
        <v>96</v>
      </c>
      <c r="D61" s="35"/>
      <c r="E61" s="35"/>
      <c r="F61" s="45"/>
      <c r="G61" s="46">
        <f>SUM(G59:G60)</f>
        <v>95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</row>
    <row r="62" spans="1:22" ht="15.95" customHeight="1" thickBot="1">
      <c r="B62" s="5"/>
      <c r="C62" s="28"/>
      <c r="D62" s="28"/>
      <c r="E62" s="28"/>
      <c r="F62" s="36"/>
      <c r="G62" s="36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</row>
    <row r="63" spans="1:22" ht="15.95" customHeight="1">
      <c r="B63" s="5" t="s">
        <v>167</v>
      </c>
      <c r="C63" s="37" t="s">
        <v>93</v>
      </c>
      <c r="D63" s="38"/>
      <c r="E63" s="38"/>
      <c r="F63" s="39"/>
      <c r="G63" s="43">
        <f>SUM(G59,'Magyar OT (ált isk)'!G18)</f>
        <v>40</v>
      </c>
      <c r="H63" s="135">
        <f>G63/G$65</f>
        <v>0.35714285714285715</v>
      </c>
      <c r="I63" s="136"/>
      <c r="J63" s="47"/>
      <c r="K63" s="29"/>
    </row>
    <row r="64" spans="1:22" ht="15.95" customHeight="1" thickBot="1">
      <c r="C64" s="40" t="s">
        <v>94</v>
      </c>
      <c r="D64" s="41"/>
      <c r="E64" s="41"/>
      <c r="F64" s="42"/>
      <c r="G64" s="44">
        <f>SUM(G60,'Magyar OT (ált isk)'!G19)</f>
        <v>72</v>
      </c>
      <c r="H64" s="132">
        <f>G64/G$65</f>
        <v>0.6428571428571429</v>
      </c>
      <c r="I64" s="133"/>
      <c r="J64" s="29"/>
      <c r="K64" s="47" t="s">
        <v>144</v>
      </c>
    </row>
    <row r="65" spans="2:11" ht="15.95" customHeight="1" thickBot="1">
      <c r="C65" s="30" t="s">
        <v>96</v>
      </c>
      <c r="D65" s="35"/>
      <c r="E65" s="35"/>
      <c r="F65" s="45"/>
      <c r="G65" s="46">
        <f>SUM(G63:G64)</f>
        <v>112</v>
      </c>
      <c r="H65" s="29"/>
      <c r="I65" s="29"/>
      <c r="J65" s="29"/>
      <c r="K65" s="29"/>
    </row>
    <row r="66" spans="2:11" ht="15.95" customHeight="1" thickBot="1"/>
    <row r="67" spans="2:11" ht="15.95" customHeight="1">
      <c r="B67" s="5" t="s">
        <v>168</v>
      </c>
      <c r="C67" s="37" t="s">
        <v>93</v>
      </c>
      <c r="D67" s="38"/>
      <c r="E67" s="38"/>
      <c r="F67" s="39"/>
      <c r="G67" s="43">
        <f>SUM(G59,'Magyar OT (középisk)'!G32)</f>
        <v>43</v>
      </c>
      <c r="H67" s="135">
        <f>G67/G$69</f>
        <v>0.30281690140845069</v>
      </c>
      <c r="I67" s="136"/>
      <c r="J67" s="47"/>
      <c r="K67" s="29"/>
    </row>
    <row r="68" spans="2:11" ht="15.95" customHeight="1" thickBot="1">
      <c r="C68" s="40" t="s">
        <v>94</v>
      </c>
      <c r="D68" s="41"/>
      <c r="E68" s="41"/>
      <c r="F68" s="42"/>
      <c r="G68" s="44">
        <f>SUM(G60,'Magyar OT (középisk)'!G33)</f>
        <v>99</v>
      </c>
      <c r="H68" s="132">
        <f>G68/G$69</f>
        <v>0.69718309859154926</v>
      </c>
      <c r="I68" s="133"/>
      <c r="J68" s="29"/>
      <c r="K68" s="47" t="s">
        <v>144</v>
      </c>
    </row>
    <row r="69" spans="2:11" ht="15.95" customHeight="1" thickBot="1">
      <c r="C69" s="30" t="s">
        <v>96</v>
      </c>
      <c r="D69" s="35"/>
      <c r="E69" s="35"/>
      <c r="F69" s="45"/>
      <c r="G69" s="46">
        <f>SUM(G67:G68)</f>
        <v>142</v>
      </c>
      <c r="H69" s="29"/>
      <c r="I69" s="29"/>
      <c r="J69" s="29"/>
      <c r="K69" s="29"/>
    </row>
  </sheetData>
  <mergeCells count="9">
    <mergeCell ref="H68:I68"/>
    <mergeCell ref="A1:B1"/>
    <mergeCell ref="H59:I59"/>
    <mergeCell ref="H60:I60"/>
    <mergeCell ref="Z1:AB1"/>
    <mergeCell ref="H1:T1"/>
    <mergeCell ref="H63:I63"/>
    <mergeCell ref="H64:I64"/>
    <mergeCell ref="H67:I67"/>
  </mergeCells>
  <dataValidations count="2">
    <dataValidation type="list" allowBlank="1" showInputMessage="1" showErrorMessage="1" sqref="X3:X50">
      <formula1>beosztás</formula1>
    </dataValidation>
    <dataValidation type="list" allowBlank="1" showInputMessage="1" showErrorMessage="1" sqref="Y3:Y50">
      <formula1>tanszék</formula1>
    </dataValidation>
  </dataValidations>
  <pageMargins left="0.7" right="0.7" top="0.75" bottom="0.75" header="0.3" footer="0.3"/>
  <pageSetup paperSize="9" orientation="portrait" verticalDpi="0" r:id="rId1"/>
  <ignoredErrors>
    <ignoredError sqref="R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B22"/>
  <sheetViews>
    <sheetView workbookViewId="0">
      <pane ySplit="2" topLeftCell="A3" activePane="bottomLeft" state="frozen"/>
      <selection pane="bottomLeft" activeCell="A3" sqref="A3"/>
    </sheetView>
  </sheetViews>
  <sheetFormatPr defaultRowHeight="15.95" customHeight="1"/>
  <cols>
    <col min="1" max="1" width="17.140625" style="6" customWidth="1"/>
    <col min="2" max="2" width="45.7109375" style="6" customWidth="1"/>
    <col min="3" max="7" width="7.140625" style="6" customWidth="1"/>
    <col min="8" max="20" width="3.5703125" style="6" customWidth="1"/>
    <col min="21" max="21" width="5.7109375" style="6" customWidth="1"/>
    <col min="22" max="22" width="10" style="6" customWidth="1"/>
    <col min="23" max="24" width="20.7109375" style="6" customWidth="1"/>
    <col min="25" max="25" width="40.7109375" style="6" customWidth="1"/>
    <col min="26" max="28" width="15.7109375" style="6" customWidth="1"/>
    <col min="29" max="16384" width="9.140625" style="6"/>
  </cols>
  <sheetData>
    <row r="1" spans="1:28" ht="15.95" customHeight="1">
      <c r="A1" s="134" t="s">
        <v>263</v>
      </c>
      <c r="B1" s="134"/>
      <c r="C1" s="140"/>
      <c r="H1" s="137" t="s">
        <v>106</v>
      </c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Z1" s="137" t="s">
        <v>102</v>
      </c>
      <c r="AA1" s="137"/>
      <c r="AB1" s="137"/>
    </row>
    <row r="2" spans="1:28" s="5" customFormat="1" ht="15.95" customHeight="1">
      <c r="A2" s="5" t="s">
        <v>23</v>
      </c>
      <c r="B2" s="5" t="s">
        <v>70</v>
      </c>
      <c r="C2" s="5" t="s">
        <v>22</v>
      </c>
      <c r="D2" s="5" t="s">
        <v>89</v>
      </c>
      <c r="E2" s="5" t="s">
        <v>98</v>
      </c>
      <c r="F2" s="5" t="s">
        <v>21</v>
      </c>
      <c r="G2" s="5" t="s">
        <v>59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17</v>
      </c>
      <c r="T2" s="5" t="s">
        <v>18</v>
      </c>
      <c r="U2" s="5" t="s">
        <v>1</v>
      </c>
      <c r="V2" s="5" t="s">
        <v>2</v>
      </c>
      <c r="W2" s="5" t="s">
        <v>97</v>
      </c>
      <c r="X2" s="5" t="s">
        <v>76</v>
      </c>
      <c r="Y2" s="5" t="s">
        <v>101</v>
      </c>
      <c r="Z2" s="5" t="s">
        <v>103</v>
      </c>
      <c r="AA2" s="5" t="s">
        <v>104</v>
      </c>
      <c r="AB2" s="5" t="s">
        <v>105</v>
      </c>
    </row>
    <row r="3" spans="1:28" s="12" customFormat="1" ht="15.95" customHeight="1">
      <c r="A3" s="17" t="s">
        <v>135</v>
      </c>
      <c r="B3" s="17" t="s">
        <v>134</v>
      </c>
      <c r="C3" s="17"/>
      <c r="D3" s="17"/>
      <c r="E3" s="17"/>
      <c r="F3" s="17"/>
      <c r="G3" s="17">
        <v>17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>
        <f>SUM(U4:U10)</f>
        <v>17</v>
      </c>
    </row>
    <row r="4" spans="1:28" s="5" customFormat="1" ht="15.95" customHeight="1">
      <c r="A4" s="5" t="s">
        <v>204</v>
      </c>
      <c r="B4" s="16" t="s">
        <v>158</v>
      </c>
      <c r="C4" s="8"/>
      <c r="D4" s="8"/>
      <c r="E4" s="16" t="s">
        <v>99</v>
      </c>
      <c r="F4" s="8"/>
      <c r="G4" s="8">
        <v>9</v>
      </c>
      <c r="U4" s="99">
        <f>SUM(H5:T7)</f>
        <v>9</v>
      </c>
    </row>
    <row r="5" spans="1:28" ht="15.95" customHeight="1">
      <c r="A5" s="6" t="s">
        <v>205</v>
      </c>
      <c r="B5" s="6" t="s">
        <v>136</v>
      </c>
      <c r="C5" s="6" t="s">
        <v>20</v>
      </c>
      <c r="D5" s="6" t="s">
        <v>90</v>
      </c>
      <c r="E5" s="6" t="s">
        <v>99</v>
      </c>
      <c r="F5" s="6">
        <v>1</v>
      </c>
      <c r="G5" s="12">
        <v>3</v>
      </c>
      <c r="O5" s="12">
        <v>3</v>
      </c>
      <c r="P5" s="12"/>
      <c r="W5" s="118" t="s">
        <v>250</v>
      </c>
      <c r="X5" s="6" t="s">
        <v>80</v>
      </c>
      <c r="Y5" s="6" t="s">
        <v>85</v>
      </c>
    </row>
    <row r="6" spans="1:28" ht="15.95" customHeight="1">
      <c r="A6" s="6" t="s">
        <v>206</v>
      </c>
      <c r="B6" s="6" t="s">
        <v>137</v>
      </c>
      <c r="C6" s="6" t="s">
        <v>60</v>
      </c>
      <c r="D6" s="6" t="s">
        <v>91</v>
      </c>
      <c r="E6" s="6" t="s">
        <v>99</v>
      </c>
      <c r="F6" s="6">
        <v>2</v>
      </c>
      <c r="G6" s="6">
        <v>3</v>
      </c>
      <c r="O6" s="12"/>
      <c r="P6" s="12">
        <v>3</v>
      </c>
      <c r="W6" s="118" t="s">
        <v>253</v>
      </c>
      <c r="X6" s="118" t="s">
        <v>80</v>
      </c>
      <c r="Y6" s="118" t="s">
        <v>85</v>
      </c>
    </row>
    <row r="7" spans="1:28" ht="15.95" customHeight="1">
      <c r="A7" s="6" t="s">
        <v>207</v>
      </c>
      <c r="B7" s="6" t="s">
        <v>138</v>
      </c>
      <c r="C7" s="6" t="s">
        <v>60</v>
      </c>
      <c r="D7" s="6" t="s">
        <v>91</v>
      </c>
      <c r="E7" s="6" t="s">
        <v>99</v>
      </c>
      <c r="F7" s="6">
        <v>2</v>
      </c>
      <c r="G7" s="6">
        <v>3</v>
      </c>
      <c r="O7" s="12">
        <v>3</v>
      </c>
      <c r="P7" s="12"/>
      <c r="W7" s="118" t="s">
        <v>252</v>
      </c>
      <c r="X7" s="118" t="s">
        <v>80</v>
      </c>
      <c r="Y7" s="118" t="s">
        <v>85</v>
      </c>
    </row>
    <row r="8" spans="1:28" s="5" customFormat="1" ht="15.95" customHeight="1">
      <c r="A8" s="5" t="s">
        <v>208</v>
      </c>
      <c r="B8" s="5" t="s">
        <v>67</v>
      </c>
      <c r="E8" s="5" t="s">
        <v>99</v>
      </c>
      <c r="G8" s="5">
        <v>8</v>
      </c>
      <c r="U8" s="5">
        <f>SUM(H9:T10)</f>
        <v>8</v>
      </c>
    </row>
    <row r="9" spans="1:28" ht="15.95" customHeight="1">
      <c r="A9" s="6" t="s">
        <v>209</v>
      </c>
      <c r="B9" s="124" t="s">
        <v>265</v>
      </c>
      <c r="C9" s="6" t="s">
        <v>60</v>
      </c>
      <c r="D9" s="6" t="s">
        <v>91</v>
      </c>
      <c r="E9" s="6" t="s">
        <v>99</v>
      </c>
      <c r="F9" s="6">
        <v>2</v>
      </c>
      <c r="G9" s="6">
        <v>4</v>
      </c>
      <c r="H9" s="7"/>
      <c r="I9" s="7"/>
      <c r="J9" s="7"/>
      <c r="K9" s="7"/>
      <c r="L9" s="7"/>
      <c r="M9" s="7"/>
      <c r="N9" s="7"/>
      <c r="O9" s="7">
        <v>4</v>
      </c>
      <c r="P9" s="7"/>
      <c r="W9" s="126" t="s">
        <v>271</v>
      </c>
      <c r="X9" s="123" t="s">
        <v>80</v>
      </c>
      <c r="Y9" s="123" t="s">
        <v>83</v>
      </c>
    </row>
    <row r="10" spans="1:28" ht="15.95" customHeight="1">
      <c r="A10" s="6" t="s">
        <v>210</v>
      </c>
      <c r="B10" s="6" t="s">
        <v>141</v>
      </c>
      <c r="C10" s="6" t="s">
        <v>60</v>
      </c>
      <c r="D10" s="6" t="s">
        <v>91</v>
      </c>
      <c r="E10" s="6" t="s">
        <v>99</v>
      </c>
      <c r="F10" s="6">
        <v>2</v>
      </c>
      <c r="G10" s="6">
        <v>4</v>
      </c>
      <c r="H10" s="7"/>
      <c r="I10" s="7"/>
      <c r="J10" s="7"/>
      <c r="K10" s="7"/>
      <c r="L10" s="7"/>
      <c r="M10" s="7"/>
      <c r="N10" s="7"/>
      <c r="O10" s="7"/>
      <c r="P10" s="7">
        <v>4</v>
      </c>
      <c r="W10" s="126" t="s">
        <v>272</v>
      </c>
      <c r="X10" s="119" t="s">
        <v>80</v>
      </c>
      <c r="Y10" s="6" t="s">
        <v>87</v>
      </c>
    </row>
    <row r="11" spans="1:28" s="15" customFormat="1" ht="15.95" customHeight="1">
      <c r="B11" s="100"/>
      <c r="C11" s="100"/>
      <c r="D11" s="100"/>
      <c r="E11" s="100"/>
      <c r="F11" s="101"/>
      <c r="G11" s="101"/>
      <c r="V11" s="20">
        <f>SUM(V3:V10)</f>
        <v>17</v>
      </c>
    </row>
    <row r="12" spans="1:28" ht="15.95" customHeight="1" thickBot="1">
      <c r="B12" s="9"/>
      <c r="C12" s="9"/>
      <c r="D12" s="9"/>
      <c r="E12" s="9"/>
      <c r="F12" s="13"/>
      <c r="G12" s="13"/>
      <c r="H12" s="7"/>
      <c r="I12" s="7"/>
      <c r="J12" s="7"/>
      <c r="K12" s="7"/>
      <c r="L12" s="7"/>
      <c r="M12" s="14"/>
      <c r="N12" s="14"/>
      <c r="O12" s="14"/>
      <c r="P12" s="14"/>
      <c r="Q12" s="12"/>
      <c r="R12" s="12"/>
      <c r="S12" s="12"/>
      <c r="T12" s="12"/>
      <c r="U12" s="5"/>
    </row>
    <row r="13" spans="1:28" ht="15.95" customHeight="1" thickBot="1">
      <c r="B13" s="9"/>
      <c r="C13" s="30" t="s">
        <v>73</v>
      </c>
      <c r="D13" s="35"/>
      <c r="E13" s="35"/>
      <c r="F13" s="31"/>
      <c r="G13" s="27"/>
      <c r="H13" s="103">
        <f t="shared" ref="H13:T13" si="0">SUM(H3:H11)</f>
        <v>0</v>
      </c>
      <c r="I13" s="102">
        <f t="shared" si="0"/>
        <v>0</v>
      </c>
      <c r="J13" s="102">
        <f t="shared" si="0"/>
        <v>0</v>
      </c>
      <c r="K13" s="102">
        <f t="shared" si="0"/>
        <v>0</v>
      </c>
      <c r="L13" s="102">
        <f t="shared" si="0"/>
        <v>0</v>
      </c>
      <c r="M13" s="102">
        <f t="shared" si="0"/>
        <v>0</v>
      </c>
      <c r="N13" s="102">
        <f t="shared" si="0"/>
        <v>0</v>
      </c>
      <c r="O13" s="22">
        <f t="shared" si="0"/>
        <v>10</v>
      </c>
      <c r="P13" s="22">
        <f t="shared" si="0"/>
        <v>7</v>
      </c>
      <c r="Q13" s="102">
        <f t="shared" si="0"/>
        <v>0</v>
      </c>
      <c r="R13" s="102">
        <f t="shared" si="0"/>
        <v>0</v>
      </c>
      <c r="S13" s="102">
        <f t="shared" si="0"/>
        <v>0</v>
      </c>
      <c r="T13" s="104">
        <f t="shared" si="0"/>
        <v>0</v>
      </c>
      <c r="U13" s="24"/>
    </row>
    <row r="14" spans="1:28" s="5" customFormat="1" ht="15.95" customHeight="1" thickBot="1">
      <c r="B14" s="8"/>
      <c r="C14" s="30" t="s">
        <v>142</v>
      </c>
      <c r="D14" s="35"/>
      <c r="E14" s="35"/>
      <c r="F14" s="32"/>
      <c r="G14" s="27"/>
      <c r="H14" s="102">
        <v>0</v>
      </c>
      <c r="I14" s="25">
        <f>SUM(I13)</f>
        <v>0</v>
      </c>
      <c r="J14" s="25">
        <f t="shared" ref="J14:T14" si="1">SUM(J13)</f>
        <v>0</v>
      </c>
      <c r="K14" s="25">
        <f t="shared" si="1"/>
        <v>0</v>
      </c>
      <c r="L14" s="25">
        <f t="shared" si="1"/>
        <v>0</v>
      </c>
      <c r="M14" s="25">
        <f t="shared" si="1"/>
        <v>0</v>
      </c>
      <c r="N14" s="25">
        <f t="shared" si="1"/>
        <v>0</v>
      </c>
      <c r="O14" s="25">
        <f t="shared" si="1"/>
        <v>10</v>
      </c>
      <c r="P14" s="25">
        <f t="shared" si="1"/>
        <v>7</v>
      </c>
      <c r="Q14" s="25">
        <f t="shared" si="1"/>
        <v>0</v>
      </c>
      <c r="R14" s="25">
        <f t="shared" si="1"/>
        <v>0</v>
      </c>
      <c r="S14" s="25">
        <f t="shared" si="1"/>
        <v>0</v>
      </c>
      <c r="T14" s="25">
        <f t="shared" si="1"/>
        <v>0</v>
      </c>
      <c r="U14" s="108">
        <f>SUM(H14:T14)</f>
        <v>17</v>
      </c>
    </row>
    <row r="15" spans="1:28" ht="15.95" customHeight="1" thickBot="1">
      <c r="B15" s="5"/>
      <c r="C15" s="30" t="s">
        <v>143</v>
      </c>
      <c r="D15" s="35"/>
      <c r="E15" s="35"/>
      <c r="F15" s="33"/>
      <c r="G15" s="27"/>
      <c r="H15" s="103"/>
      <c r="I15" s="25"/>
      <c r="J15" s="25"/>
      <c r="K15" s="25"/>
      <c r="L15" s="25"/>
      <c r="M15" s="25"/>
      <c r="N15" s="25"/>
      <c r="O15" s="102">
        <v>2</v>
      </c>
      <c r="P15" s="102">
        <v>8</v>
      </c>
      <c r="Q15" s="102"/>
      <c r="R15" s="102"/>
      <c r="S15" s="102"/>
      <c r="T15" s="104"/>
      <c r="U15" s="29"/>
    </row>
    <row r="16" spans="1:28" ht="15.95" customHeight="1" thickBot="1">
      <c r="B16" s="5"/>
      <c r="C16" s="30" t="s">
        <v>2</v>
      </c>
      <c r="D16" s="35"/>
      <c r="E16" s="35"/>
      <c r="F16" s="33"/>
      <c r="G16" s="27"/>
      <c r="H16" s="103"/>
      <c r="I16" s="25"/>
      <c r="J16" s="25"/>
      <c r="K16" s="25"/>
      <c r="L16" s="25"/>
      <c r="M16" s="25"/>
      <c r="N16" s="25"/>
      <c r="O16" s="102">
        <f>SUM(O14:O15)</f>
        <v>12</v>
      </c>
      <c r="P16" s="102">
        <f>SUM(P14:P15)</f>
        <v>15</v>
      </c>
      <c r="Q16" s="102"/>
      <c r="R16" s="102"/>
      <c r="S16" s="102"/>
      <c r="T16" s="104"/>
      <c r="U16" s="29"/>
    </row>
    <row r="17" spans="2:21" ht="15.95" customHeight="1" thickBot="1">
      <c r="B17" s="5"/>
      <c r="C17" s="28"/>
      <c r="D17" s="28"/>
      <c r="E17" s="28"/>
      <c r="F17" s="36"/>
      <c r="G17" s="24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2:21" ht="15.95" customHeight="1">
      <c r="B18" s="5" t="s">
        <v>165</v>
      </c>
      <c r="C18" s="37" t="s">
        <v>93</v>
      </c>
      <c r="D18" s="38"/>
      <c r="E18" s="38"/>
      <c r="F18" s="39"/>
      <c r="G18" s="43">
        <f>SUM(G5)</f>
        <v>3</v>
      </c>
      <c r="H18" s="135">
        <f>G18/G$20</f>
        <v>0.17647058823529413</v>
      </c>
      <c r="I18" s="138"/>
      <c r="J18" s="47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2:21" ht="15.95" customHeight="1" thickBot="1">
      <c r="B19" s="5"/>
      <c r="C19" s="40" t="s">
        <v>94</v>
      </c>
      <c r="D19" s="41"/>
      <c r="E19" s="41"/>
      <c r="F19" s="42"/>
      <c r="G19" s="44">
        <f>SUM(G6:G7,G9,G10)</f>
        <v>14</v>
      </c>
      <c r="H19" s="132">
        <f>G19/G$20</f>
        <v>0.82352941176470584</v>
      </c>
      <c r="I19" s="139"/>
      <c r="J19" s="29"/>
      <c r="K19" s="47" t="s">
        <v>144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2:21" ht="15.95" customHeight="1" thickBot="1">
      <c r="B20" s="5"/>
      <c r="C20" s="30" t="s">
        <v>96</v>
      </c>
      <c r="D20" s="35"/>
      <c r="E20" s="35"/>
      <c r="F20" s="45"/>
      <c r="G20" s="46">
        <f>SUM(G18:G19)</f>
        <v>17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2:21" ht="15.95" customHeight="1">
      <c r="B21" s="5"/>
      <c r="C21" s="28"/>
      <c r="D21" s="28"/>
      <c r="E21" s="28"/>
      <c r="F21" s="36"/>
      <c r="G21" s="36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2:21" s="5" customFormat="1" ht="15.95" customHeight="1">
      <c r="B22" s="8"/>
      <c r="C22" s="8"/>
      <c r="D22" s="8"/>
      <c r="E22" s="8"/>
      <c r="F22" s="8"/>
      <c r="G22" s="8"/>
    </row>
  </sheetData>
  <mergeCells count="5">
    <mergeCell ref="H1:T1"/>
    <mergeCell ref="Z1:AB1"/>
    <mergeCell ref="H18:I18"/>
    <mergeCell ref="H19:I19"/>
    <mergeCell ref="A1:C1"/>
  </mergeCells>
  <dataValidations count="2">
    <dataValidation type="list" allowBlank="1" showInputMessage="1" showErrorMessage="1" sqref="Y3:Y10">
      <formula1>tanszék</formula1>
    </dataValidation>
    <dataValidation type="list" allowBlank="1" showInputMessage="1" showErrorMessage="1" sqref="X3:X10">
      <formula1>beosztás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5"/>
  <sheetViews>
    <sheetView zoomScaleNormal="100" workbookViewId="0">
      <pane ySplit="2" topLeftCell="A3" activePane="bottomLeft" state="frozen"/>
      <selection pane="bottomLeft" activeCell="A3" sqref="A3"/>
    </sheetView>
  </sheetViews>
  <sheetFormatPr defaultRowHeight="15.95" customHeight="1"/>
  <cols>
    <col min="1" max="1" width="17.140625" style="6" customWidth="1"/>
    <col min="2" max="2" width="45.7109375" style="6" customWidth="1"/>
    <col min="3" max="7" width="7.140625" style="6" customWidth="1"/>
    <col min="8" max="20" width="3.5703125" style="6" customWidth="1"/>
    <col min="21" max="21" width="5.7109375" style="6" customWidth="1"/>
    <col min="22" max="22" width="10" style="6" customWidth="1"/>
    <col min="23" max="24" width="20.7109375" style="6" customWidth="1"/>
    <col min="25" max="25" width="40.7109375" style="6" customWidth="1"/>
    <col min="26" max="28" width="15.7109375" style="6" customWidth="1"/>
    <col min="29" max="16384" width="9.140625" style="6"/>
  </cols>
  <sheetData>
    <row r="1" spans="1:28" ht="15.95" customHeight="1">
      <c r="A1" s="134" t="s">
        <v>264</v>
      </c>
      <c r="B1" s="134"/>
      <c r="C1" s="140"/>
      <c r="H1" s="137" t="s">
        <v>106</v>
      </c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Z1" s="137" t="s">
        <v>102</v>
      </c>
      <c r="AA1" s="137"/>
      <c r="AB1" s="137"/>
    </row>
    <row r="2" spans="1:28" s="5" customFormat="1" ht="15.95" customHeight="1">
      <c r="A2" s="5" t="s">
        <v>23</v>
      </c>
      <c r="B2" s="5" t="s">
        <v>70</v>
      </c>
      <c r="C2" s="5" t="s">
        <v>22</v>
      </c>
      <c r="D2" s="5" t="s">
        <v>89</v>
      </c>
      <c r="E2" s="5" t="s">
        <v>98</v>
      </c>
      <c r="F2" s="5" t="s">
        <v>21</v>
      </c>
      <c r="G2" s="5" t="s">
        <v>59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17</v>
      </c>
      <c r="T2" s="5" t="s">
        <v>18</v>
      </c>
      <c r="U2" s="5" t="s">
        <v>1</v>
      </c>
      <c r="V2" s="5" t="s">
        <v>2</v>
      </c>
      <c r="W2" s="5" t="s">
        <v>97</v>
      </c>
      <c r="X2" s="5" t="s">
        <v>76</v>
      </c>
      <c r="Y2" s="5" t="s">
        <v>101</v>
      </c>
      <c r="Z2" s="5" t="s">
        <v>103</v>
      </c>
      <c r="AA2" s="5" t="s">
        <v>104</v>
      </c>
      <c r="AB2" s="5" t="s">
        <v>105</v>
      </c>
    </row>
    <row r="3" spans="1:28" s="12" customFormat="1" ht="15.95" customHeight="1">
      <c r="A3" s="17" t="s">
        <v>145</v>
      </c>
      <c r="B3" s="17" t="s">
        <v>134</v>
      </c>
      <c r="C3" s="17"/>
      <c r="D3" s="17"/>
      <c r="E3" s="17"/>
      <c r="F3" s="17"/>
      <c r="G3" s="17">
        <v>33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>
        <f>SUM(U4:U14)</f>
        <v>33</v>
      </c>
    </row>
    <row r="4" spans="1:28" s="5" customFormat="1" ht="15.95" customHeight="1">
      <c r="A4" s="5" t="s">
        <v>211</v>
      </c>
      <c r="B4" s="16" t="s">
        <v>158</v>
      </c>
      <c r="C4" s="8"/>
      <c r="D4" s="8"/>
      <c r="E4" s="16" t="s">
        <v>99</v>
      </c>
      <c r="F4" s="8"/>
      <c r="G4" s="8">
        <v>17</v>
      </c>
      <c r="U4" s="99">
        <f>SUM(H5:T9)</f>
        <v>17</v>
      </c>
    </row>
    <row r="5" spans="1:28" ht="15.95" customHeight="1">
      <c r="A5" s="125" t="s">
        <v>266</v>
      </c>
      <c r="B5" s="124" t="s">
        <v>146</v>
      </c>
      <c r="C5" s="6" t="s">
        <v>60</v>
      </c>
      <c r="E5" s="6" t="s">
        <v>99</v>
      </c>
      <c r="F5" s="6">
        <v>2</v>
      </c>
      <c r="G5" s="6">
        <v>4</v>
      </c>
      <c r="O5" s="6">
        <v>4</v>
      </c>
      <c r="W5" s="118" t="s">
        <v>251</v>
      </c>
      <c r="X5" s="6" t="s">
        <v>80</v>
      </c>
      <c r="Y5" s="6" t="s">
        <v>85</v>
      </c>
    </row>
    <row r="6" spans="1:28" ht="15.95" customHeight="1">
      <c r="A6" s="125" t="s">
        <v>212</v>
      </c>
      <c r="B6" s="6" t="s">
        <v>147</v>
      </c>
      <c r="C6" s="6" t="s">
        <v>60</v>
      </c>
      <c r="E6" s="6" t="s">
        <v>99</v>
      </c>
      <c r="F6" s="6">
        <v>2</v>
      </c>
      <c r="G6" s="6">
        <v>3</v>
      </c>
      <c r="P6" s="6">
        <v>3</v>
      </c>
      <c r="W6" s="118" t="s">
        <v>250</v>
      </c>
      <c r="X6" s="118" t="s">
        <v>80</v>
      </c>
      <c r="Y6" s="118" t="s">
        <v>85</v>
      </c>
    </row>
    <row r="7" spans="1:28" ht="15.95" customHeight="1">
      <c r="A7" s="125" t="s">
        <v>213</v>
      </c>
      <c r="B7" s="6" t="s">
        <v>148</v>
      </c>
      <c r="C7" s="6" t="s">
        <v>60</v>
      </c>
      <c r="E7" s="6" t="s">
        <v>99</v>
      </c>
      <c r="F7" s="6">
        <v>2</v>
      </c>
      <c r="G7" s="6">
        <v>3</v>
      </c>
      <c r="P7" s="6">
        <v>3</v>
      </c>
      <c r="W7" s="118" t="s">
        <v>251</v>
      </c>
      <c r="X7" s="118" t="s">
        <v>80</v>
      </c>
      <c r="Y7" s="118" t="s">
        <v>85</v>
      </c>
    </row>
    <row r="8" spans="1:28" ht="15.95" customHeight="1">
      <c r="A8" s="125" t="s">
        <v>214</v>
      </c>
      <c r="B8" s="6" t="s">
        <v>149</v>
      </c>
      <c r="C8" s="6" t="s">
        <v>60</v>
      </c>
      <c r="E8" s="6" t="s">
        <v>99</v>
      </c>
      <c r="F8" s="6">
        <v>2</v>
      </c>
      <c r="G8" s="6">
        <v>4</v>
      </c>
      <c r="Q8" s="6">
        <v>4</v>
      </c>
      <c r="W8" s="118" t="s">
        <v>248</v>
      </c>
      <c r="X8" s="118" t="s">
        <v>80</v>
      </c>
      <c r="Y8" s="118" t="s">
        <v>85</v>
      </c>
    </row>
    <row r="9" spans="1:28" ht="15.95" customHeight="1">
      <c r="A9" s="125" t="s">
        <v>215</v>
      </c>
      <c r="B9" s="6" t="s">
        <v>150</v>
      </c>
      <c r="C9" s="6" t="s">
        <v>60</v>
      </c>
      <c r="E9" s="6" t="s">
        <v>99</v>
      </c>
      <c r="F9" s="6">
        <v>2</v>
      </c>
      <c r="G9" s="6">
        <v>3</v>
      </c>
      <c r="Q9" s="6">
        <v>3</v>
      </c>
      <c r="W9" s="118" t="s">
        <v>252</v>
      </c>
      <c r="X9" s="118" t="s">
        <v>80</v>
      </c>
      <c r="Y9" s="118" t="s">
        <v>85</v>
      </c>
    </row>
    <row r="10" spans="1:28" s="5" customFormat="1" ht="15.95" customHeight="1">
      <c r="A10" s="5" t="s">
        <v>216</v>
      </c>
      <c r="B10" s="5" t="s">
        <v>67</v>
      </c>
      <c r="E10" s="5" t="s">
        <v>99</v>
      </c>
      <c r="G10" s="5">
        <v>16</v>
      </c>
      <c r="U10" s="5">
        <f>SUM(I11:R15)</f>
        <v>16</v>
      </c>
    </row>
    <row r="11" spans="1:28" ht="15.95" customHeight="1">
      <c r="A11" s="6" t="s">
        <v>217</v>
      </c>
      <c r="B11" s="124" t="s">
        <v>265</v>
      </c>
      <c r="C11" s="6" t="s">
        <v>60</v>
      </c>
      <c r="E11" s="6" t="s">
        <v>99</v>
      </c>
      <c r="F11" s="6">
        <v>2</v>
      </c>
      <c r="G11" s="6">
        <v>3</v>
      </c>
      <c r="H11" s="7"/>
      <c r="I11" s="7"/>
      <c r="J11" s="7"/>
      <c r="K11" s="7"/>
      <c r="L11" s="7"/>
      <c r="M11" s="7"/>
      <c r="N11" s="7"/>
      <c r="O11" s="7">
        <v>3</v>
      </c>
      <c r="P11" s="7"/>
      <c r="W11" s="126" t="s">
        <v>271</v>
      </c>
      <c r="X11" s="120" t="s">
        <v>80</v>
      </c>
      <c r="Y11" s="6" t="s">
        <v>83</v>
      </c>
    </row>
    <row r="12" spans="1:28" ht="15.95" customHeight="1">
      <c r="A12" s="125" t="s">
        <v>218</v>
      </c>
      <c r="B12" s="124" t="s">
        <v>141</v>
      </c>
      <c r="C12" s="6" t="s">
        <v>60</v>
      </c>
      <c r="E12" s="6" t="s">
        <v>99</v>
      </c>
      <c r="F12" s="6">
        <v>2</v>
      </c>
      <c r="G12" s="6">
        <v>3</v>
      </c>
      <c r="H12" s="7"/>
      <c r="I12" s="7"/>
      <c r="J12" s="7"/>
      <c r="K12" s="7"/>
      <c r="L12" s="7"/>
      <c r="M12" s="7"/>
      <c r="N12" s="7"/>
      <c r="O12" s="7"/>
      <c r="P12" s="7">
        <v>3</v>
      </c>
      <c r="W12" s="126" t="s">
        <v>272</v>
      </c>
      <c r="X12" s="119" t="s">
        <v>80</v>
      </c>
      <c r="Y12" s="119" t="s">
        <v>87</v>
      </c>
    </row>
    <row r="13" spans="1:28" ht="15.95" customHeight="1">
      <c r="A13" s="125" t="s">
        <v>219</v>
      </c>
      <c r="B13" s="124" t="s">
        <v>151</v>
      </c>
      <c r="C13" s="6" t="s">
        <v>60</v>
      </c>
      <c r="E13" s="6" t="s">
        <v>99</v>
      </c>
      <c r="F13" s="6">
        <v>2</v>
      </c>
      <c r="G13" s="6">
        <v>3</v>
      </c>
      <c r="H13" s="7"/>
      <c r="I13" s="7"/>
      <c r="J13" s="7"/>
      <c r="K13" s="7"/>
      <c r="L13" s="7"/>
      <c r="M13" s="7"/>
      <c r="N13" s="7"/>
      <c r="O13" s="7"/>
      <c r="P13" s="7"/>
      <c r="Q13" s="6">
        <v>3</v>
      </c>
      <c r="W13" s="119" t="s">
        <v>259</v>
      </c>
      <c r="X13" s="119" t="s">
        <v>78</v>
      </c>
      <c r="Y13" s="6" t="s">
        <v>88</v>
      </c>
    </row>
    <row r="14" spans="1:28" ht="15.95" customHeight="1">
      <c r="A14" s="125" t="s">
        <v>220</v>
      </c>
      <c r="B14" s="124" t="s">
        <v>152</v>
      </c>
      <c r="C14" s="6" t="s">
        <v>60</v>
      </c>
      <c r="E14" s="6" t="s">
        <v>99</v>
      </c>
      <c r="F14" s="6">
        <v>2</v>
      </c>
      <c r="G14" s="6">
        <v>4</v>
      </c>
      <c r="H14" s="7"/>
      <c r="I14" s="7"/>
      <c r="J14" s="7"/>
      <c r="K14" s="7"/>
      <c r="L14" s="7"/>
      <c r="M14" s="7"/>
      <c r="N14" s="7"/>
      <c r="O14" s="7"/>
      <c r="P14" s="7"/>
      <c r="R14" s="6">
        <v>4</v>
      </c>
      <c r="W14" s="126" t="s">
        <v>269</v>
      </c>
      <c r="X14" s="6" t="s">
        <v>80</v>
      </c>
      <c r="Y14" s="6" t="s">
        <v>83</v>
      </c>
    </row>
    <row r="15" spans="1:28" s="116" customFormat="1" ht="15.95" customHeight="1">
      <c r="A15" s="125" t="s">
        <v>267</v>
      </c>
      <c r="B15" s="124" t="s">
        <v>244</v>
      </c>
      <c r="C15" s="116" t="s">
        <v>60</v>
      </c>
      <c r="E15" s="116" t="s">
        <v>99</v>
      </c>
      <c r="F15" s="116">
        <v>2</v>
      </c>
      <c r="G15" s="116">
        <v>3</v>
      </c>
      <c r="H15" s="7"/>
      <c r="I15" s="7"/>
      <c r="J15" s="7"/>
      <c r="K15" s="7"/>
      <c r="L15" s="7"/>
      <c r="M15" s="7"/>
      <c r="N15" s="7"/>
      <c r="O15" s="7"/>
      <c r="P15" s="7"/>
      <c r="R15" s="116">
        <v>3</v>
      </c>
      <c r="W15" s="120" t="s">
        <v>261</v>
      </c>
      <c r="X15" s="120" t="s">
        <v>78</v>
      </c>
      <c r="Y15" s="120" t="s">
        <v>83</v>
      </c>
    </row>
    <row r="16" spans="1:28" s="15" customFormat="1" ht="15.95" customHeight="1">
      <c r="A16" s="17" t="s">
        <v>153</v>
      </c>
      <c r="B16" s="17" t="s">
        <v>154</v>
      </c>
      <c r="C16" s="17"/>
      <c r="D16" s="17"/>
      <c r="E16" s="17"/>
      <c r="F16" s="17"/>
      <c r="G16" s="17">
        <v>12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>
        <f>SUM(G16)</f>
        <v>12</v>
      </c>
      <c r="V16" s="17">
        <f>SUM(U16)</f>
        <v>12</v>
      </c>
    </row>
    <row r="17" spans="1:25" s="5" customFormat="1" ht="15.95" customHeight="1">
      <c r="A17" s="106" t="s">
        <v>221</v>
      </c>
      <c r="B17" s="5" t="s">
        <v>156</v>
      </c>
      <c r="E17" s="5" t="s">
        <v>99</v>
      </c>
      <c r="G17" s="15">
        <v>3</v>
      </c>
    </row>
    <row r="18" spans="1:25" ht="15.95" customHeight="1">
      <c r="A18" s="105" t="s">
        <v>222</v>
      </c>
      <c r="B18" s="6" t="s">
        <v>159</v>
      </c>
      <c r="C18" s="6" t="s">
        <v>20</v>
      </c>
      <c r="D18" s="6" t="s">
        <v>90</v>
      </c>
      <c r="E18" s="6" t="s">
        <v>100</v>
      </c>
      <c r="F18" s="6">
        <v>2</v>
      </c>
      <c r="G18" s="6">
        <v>3</v>
      </c>
      <c r="H18" s="7"/>
      <c r="I18" s="7"/>
      <c r="J18" s="7"/>
      <c r="K18" s="7"/>
      <c r="L18" s="7"/>
      <c r="M18" s="7"/>
      <c r="N18" s="7"/>
      <c r="O18" s="10">
        <v>3</v>
      </c>
      <c r="P18" s="10"/>
      <c r="Q18" s="11"/>
      <c r="R18" s="11"/>
      <c r="W18" s="126" t="s">
        <v>271</v>
      </c>
      <c r="X18" s="6" t="s">
        <v>80</v>
      </c>
      <c r="Y18" s="6" t="s">
        <v>83</v>
      </c>
    </row>
    <row r="19" spans="1:25" ht="15.95" customHeight="1">
      <c r="A19" s="105" t="s">
        <v>223</v>
      </c>
      <c r="B19" s="6" t="s">
        <v>160</v>
      </c>
      <c r="C19" s="6" t="s">
        <v>60</v>
      </c>
      <c r="D19" s="6" t="s">
        <v>91</v>
      </c>
      <c r="E19" s="6" t="s">
        <v>100</v>
      </c>
      <c r="F19" s="6">
        <v>2</v>
      </c>
      <c r="G19" s="6">
        <v>3</v>
      </c>
      <c r="H19" s="7"/>
      <c r="I19" s="7"/>
      <c r="J19" s="7"/>
      <c r="K19" s="7"/>
      <c r="L19" s="7"/>
      <c r="M19" s="7"/>
      <c r="N19" s="7"/>
      <c r="O19" s="10">
        <v>3</v>
      </c>
      <c r="P19" s="10"/>
      <c r="Q19" s="11"/>
      <c r="R19" s="11"/>
      <c r="W19" s="126" t="s">
        <v>271</v>
      </c>
      <c r="X19" s="126" t="s">
        <v>80</v>
      </c>
      <c r="Y19" s="126" t="s">
        <v>83</v>
      </c>
    </row>
    <row r="20" spans="1:25" s="5" customFormat="1" ht="15.95" customHeight="1">
      <c r="A20" s="106" t="s">
        <v>224</v>
      </c>
      <c r="B20" s="5" t="s">
        <v>157</v>
      </c>
      <c r="E20" s="5" t="s">
        <v>99</v>
      </c>
      <c r="G20" s="15">
        <v>3</v>
      </c>
    </row>
    <row r="21" spans="1:25" ht="15.95" customHeight="1">
      <c r="A21" s="105" t="s">
        <v>225</v>
      </c>
      <c r="B21" s="6" t="s">
        <v>169</v>
      </c>
      <c r="C21" s="6" t="s">
        <v>20</v>
      </c>
      <c r="D21" s="6" t="s">
        <v>90</v>
      </c>
      <c r="E21" s="6" t="s">
        <v>100</v>
      </c>
      <c r="F21" s="6">
        <v>2</v>
      </c>
      <c r="G21" s="6">
        <v>3</v>
      </c>
      <c r="H21" s="7"/>
      <c r="I21" s="7"/>
      <c r="J21" s="7"/>
      <c r="K21" s="7"/>
      <c r="L21" s="7"/>
      <c r="M21" s="7"/>
      <c r="N21" s="7"/>
      <c r="O21" s="10">
        <v>3</v>
      </c>
      <c r="P21" s="10"/>
      <c r="Q21" s="11"/>
      <c r="R21" s="11"/>
    </row>
    <row r="22" spans="1:25" ht="15.95" customHeight="1">
      <c r="A22" s="105" t="s">
        <v>226</v>
      </c>
      <c r="B22" s="6" t="s">
        <v>170</v>
      </c>
      <c r="C22" s="6" t="s">
        <v>60</v>
      </c>
      <c r="D22" s="6" t="s">
        <v>91</v>
      </c>
      <c r="E22" s="6" t="s">
        <v>100</v>
      </c>
      <c r="F22" s="6">
        <v>2</v>
      </c>
      <c r="G22" s="6">
        <v>3</v>
      </c>
      <c r="H22" s="7"/>
      <c r="I22" s="7"/>
      <c r="J22" s="7"/>
      <c r="K22" s="7"/>
      <c r="L22" s="7"/>
      <c r="M22" s="7"/>
      <c r="N22" s="7"/>
      <c r="O22" s="10">
        <v>3</v>
      </c>
      <c r="P22" s="10"/>
      <c r="Q22" s="11"/>
      <c r="R22" s="11"/>
    </row>
    <row r="23" spans="1:25" s="15" customFormat="1" ht="15.95" customHeight="1">
      <c r="A23" s="17" t="s">
        <v>155</v>
      </c>
      <c r="B23" s="17" t="s">
        <v>139</v>
      </c>
      <c r="C23" s="17"/>
      <c r="D23" s="17"/>
      <c r="E23" s="17"/>
      <c r="F23" s="17"/>
      <c r="G23" s="17">
        <v>2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>
        <f>SUM(H24:T24)</f>
        <v>2</v>
      </c>
      <c r="V23" s="17">
        <f>SUM(U23)</f>
        <v>2</v>
      </c>
    </row>
    <row r="24" spans="1:25" ht="15.95" customHeight="1">
      <c r="A24" s="6" t="s">
        <v>240</v>
      </c>
      <c r="B24" s="6" t="s">
        <v>139</v>
      </c>
      <c r="C24" s="6" t="s">
        <v>60</v>
      </c>
      <c r="D24" s="6" t="s">
        <v>91</v>
      </c>
      <c r="E24" s="6" t="s">
        <v>100</v>
      </c>
      <c r="F24" s="6">
        <v>2</v>
      </c>
      <c r="G24" s="6">
        <v>2</v>
      </c>
      <c r="H24" s="7"/>
      <c r="I24" s="7"/>
      <c r="J24" s="7"/>
      <c r="K24" s="7"/>
      <c r="L24" s="7"/>
      <c r="M24" s="7"/>
      <c r="N24" s="7"/>
      <c r="O24" s="10">
        <v>2</v>
      </c>
      <c r="P24" s="10"/>
      <c r="Q24" s="11"/>
      <c r="R24" s="11"/>
    </row>
    <row r="25" spans="1:25" ht="15.95" customHeight="1">
      <c r="B25" s="9"/>
      <c r="C25" s="9"/>
      <c r="D25" s="9"/>
      <c r="E25" s="9"/>
      <c r="F25" s="13"/>
      <c r="G25" s="13"/>
      <c r="H25" s="7"/>
      <c r="I25" s="7"/>
      <c r="J25" s="7"/>
      <c r="K25" s="7"/>
      <c r="L25" s="7"/>
      <c r="M25" s="14"/>
      <c r="N25" s="14"/>
      <c r="O25" s="14"/>
      <c r="P25" s="14"/>
      <c r="Q25" s="12"/>
      <c r="R25" s="12"/>
      <c r="S25" s="12"/>
      <c r="T25" s="12"/>
      <c r="U25" s="5"/>
      <c r="V25" s="107">
        <f>SUM(V3:V24)</f>
        <v>47</v>
      </c>
    </row>
    <row r="26" spans="1:25" ht="15.95" customHeight="1" thickBot="1">
      <c r="B26" s="9"/>
      <c r="C26" s="9"/>
      <c r="D26" s="9"/>
      <c r="E26" s="9"/>
      <c r="F26" s="13"/>
      <c r="G26" s="13"/>
      <c r="H26" s="7"/>
      <c r="I26" s="7"/>
      <c r="J26" s="7"/>
      <c r="K26" s="7"/>
      <c r="L26" s="7"/>
      <c r="M26" s="14"/>
      <c r="N26" s="14"/>
      <c r="O26" s="14"/>
      <c r="P26" s="14"/>
      <c r="Q26" s="12"/>
      <c r="R26" s="12"/>
      <c r="S26" s="12"/>
      <c r="T26" s="12"/>
      <c r="U26" s="5"/>
      <c r="V26" s="12"/>
    </row>
    <row r="27" spans="1:25" ht="15.95" customHeight="1" thickBot="1">
      <c r="B27" s="9"/>
      <c r="C27" s="30" t="s">
        <v>73</v>
      </c>
      <c r="D27" s="35"/>
      <c r="E27" s="35"/>
      <c r="F27" s="31"/>
      <c r="G27" s="27"/>
      <c r="H27" s="103">
        <f t="shared" ref="H27:T27" si="0">SUM(H3:H24)</f>
        <v>0</v>
      </c>
      <c r="I27" s="102">
        <f t="shared" si="0"/>
        <v>0</v>
      </c>
      <c r="J27" s="102">
        <f t="shared" si="0"/>
        <v>0</v>
      </c>
      <c r="K27" s="102">
        <f t="shared" si="0"/>
        <v>0</v>
      </c>
      <c r="L27" s="102">
        <f t="shared" si="0"/>
        <v>0</v>
      </c>
      <c r="M27" s="102">
        <f t="shared" si="0"/>
        <v>0</v>
      </c>
      <c r="N27" s="102">
        <f t="shared" si="0"/>
        <v>0</v>
      </c>
      <c r="O27" s="22">
        <f t="shared" si="0"/>
        <v>21</v>
      </c>
      <c r="P27" s="22">
        <f t="shared" si="0"/>
        <v>9</v>
      </c>
      <c r="Q27" s="22">
        <f t="shared" si="0"/>
        <v>10</v>
      </c>
      <c r="R27" s="22">
        <f t="shared" si="0"/>
        <v>7</v>
      </c>
      <c r="S27" s="102">
        <f t="shared" si="0"/>
        <v>0</v>
      </c>
      <c r="T27" s="104">
        <f t="shared" si="0"/>
        <v>0</v>
      </c>
      <c r="U27" s="24"/>
    </row>
    <row r="28" spans="1:25" s="5" customFormat="1" ht="15.95" customHeight="1" thickBot="1">
      <c r="B28" s="8"/>
      <c r="C28" s="30" t="s">
        <v>142</v>
      </c>
      <c r="D28" s="35"/>
      <c r="E28" s="35"/>
      <c r="F28" s="32"/>
      <c r="G28" s="27"/>
      <c r="H28" s="102">
        <v>0</v>
      </c>
      <c r="I28" s="25">
        <f>SUM(I27)</f>
        <v>0</v>
      </c>
      <c r="J28" s="25">
        <f t="shared" ref="J28:T28" si="1">SUM(J27)</f>
        <v>0</v>
      </c>
      <c r="K28" s="25">
        <f t="shared" si="1"/>
        <v>0</v>
      </c>
      <c r="L28" s="25">
        <f t="shared" si="1"/>
        <v>0</v>
      </c>
      <c r="M28" s="25">
        <f t="shared" si="1"/>
        <v>0</v>
      </c>
      <c r="N28" s="25">
        <f t="shared" si="1"/>
        <v>0</v>
      </c>
      <c r="O28" s="26">
        <v>13</v>
      </c>
      <c r="P28" s="26">
        <v>13</v>
      </c>
      <c r="Q28" s="26">
        <v>14</v>
      </c>
      <c r="R28" s="26">
        <v>7</v>
      </c>
      <c r="S28" s="25">
        <f t="shared" si="1"/>
        <v>0</v>
      </c>
      <c r="T28" s="25">
        <f t="shared" si="1"/>
        <v>0</v>
      </c>
      <c r="U28" s="108">
        <f>SUM(H28:T28)</f>
        <v>47</v>
      </c>
    </row>
    <row r="29" spans="1:25" ht="15.95" customHeight="1" thickBot="1">
      <c r="B29" s="5"/>
      <c r="C29" s="30" t="s">
        <v>143</v>
      </c>
      <c r="D29" s="35"/>
      <c r="E29" s="35"/>
      <c r="F29" s="33"/>
      <c r="G29" s="27"/>
      <c r="H29" s="103"/>
      <c r="I29" s="25"/>
      <c r="J29" s="25"/>
      <c r="K29" s="25"/>
      <c r="L29" s="25"/>
      <c r="M29" s="25"/>
      <c r="N29" s="25"/>
      <c r="O29" s="102">
        <v>2</v>
      </c>
      <c r="P29" s="102">
        <v>4</v>
      </c>
      <c r="Q29" s="102">
        <v>2</v>
      </c>
      <c r="R29" s="102">
        <v>4</v>
      </c>
      <c r="S29" s="102"/>
      <c r="T29" s="104"/>
      <c r="U29" s="29"/>
    </row>
    <row r="30" spans="1:25" ht="15.95" customHeight="1" thickBot="1">
      <c r="B30" s="5"/>
      <c r="C30" s="30" t="s">
        <v>2</v>
      </c>
      <c r="D30" s="35"/>
      <c r="E30" s="35"/>
      <c r="F30" s="33"/>
      <c r="G30" s="27"/>
      <c r="H30" s="103"/>
      <c r="I30" s="25"/>
      <c r="J30" s="25"/>
      <c r="K30" s="25"/>
      <c r="L30" s="25"/>
      <c r="M30" s="25"/>
      <c r="N30" s="25"/>
      <c r="O30" s="102">
        <f>SUM(O28:O29)</f>
        <v>15</v>
      </c>
      <c r="P30" s="102">
        <f>SUM(P28:P29)</f>
        <v>17</v>
      </c>
      <c r="Q30" s="102">
        <f t="shared" ref="Q30:R30" si="2">SUM(Q28:Q29)</f>
        <v>16</v>
      </c>
      <c r="R30" s="102">
        <f t="shared" si="2"/>
        <v>11</v>
      </c>
      <c r="S30" s="102"/>
      <c r="T30" s="104"/>
      <c r="U30" s="29"/>
    </row>
    <row r="31" spans="1:25" ht="15.95" customHeight="1" thickBot="1">
      <c r="B31" s="5"/>
      <c r="C31" s="28"/>
      <c r="D31" s="28"/>
      <c r="E31" s="28"/>
      <c r="F31" s="36"/>
      <c r="G31" s="24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5" ht="15.95" customHeight="1">
      <c r="B32" s="5" t="s">
        <v>166</v>
      </c>
      <c r="C32" s="37" t="s">
        <v>93</v>
      </c>
      <c r="D32" s="38"/>
      <c r="E32" s="38"/>
      <c r="F32" s="39"/>
      <c r="G32" s="43">
        <f>SUM(G18,G21)</f>
        <v>6</v>
      </c>
      <c r="H32" s="135">
        <f>G32/G$34</f>
        <v>0.1276595744680851</v>
      </c>
      <c r="I32" s="136"/>
      <c r="J32" s="47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2:21" ht="15.95" customHeight="1" thickBot="1">
      <c r="B33" s="5"/>
      <c r="C33" s="40" t="s">
        <v>94</v>
      </c>
      <c r="D33" s="41"/>
      <c r="E33" s="41"/>
      <c r="F33" s="42"/>
      <c r="G33" s="44">
        <f>SUM(G5:G9,G11,G12,G13,G14,G15,G19,G22,G24)</f>
        <v>41</v>
      </c>
      <c r="H33" s="132">
        <f>G33/G$34</f>
        <v>0.87234042553191493</v>
      </c>
      <c r="I33" s="133"/>
      <c r="J33" s="29"/>
      <c r="K33" s="47" t="s">
        <v>144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2:21" ht="15.95" customHeight="1" thickBot="1">
      <c r="B34" s="5"/>
      <c r="C34" s="30" t="s">
        <v>96</v>
      </c>
      <c r="D34" s="35"/>
      <c r="E34" s="35"/>
      <c r="F34" s="45"/>
      <c r="G34" s="46">
        <f>SUM(G32:G33)</f>
        <v>47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2:21" ht="15.95" customHeight="1">
      <c r="B35" s="5"/>
      <c r="C35" s="28"/>
      <c r="D35" s="28"/>
      <c r="E35" s="28"/>
      <c r="F35" s="36"/>
      <c r="G35" s="36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</sheetData>
  <mergeCells count="5">
    <mergeCell ref="H1:T1"/>
    <mergeCell ref="Z1:AB1"/>
    <mergeCell ref="H32:I32"/>
    <mergeCell ref="H33:I33"/>
    <mergeCell ref="A1:C1"/>
  </mergeCells>
  <dataValidations count="2">
    <dataValidation type="list" allowBlank="1" showInputMessage="1" showErrorMessage="1" sqref="Y3:Y24">
      <formula1>tanszék</formula1>
    </dataValidation>
    <dataValidation type="list" allowBlank="1" showInputMessage="1" showErrorMessage="1" sqref="X3:X24">
      <formula1>beosztás</formula1>
    </dataValidation>
  </dataValidations>
  <pageMargins left="0.7" right="0.7" top="0.75" bottom="0.75" header="0.3" footer="0.3"/>
  <pageSetup paperSize="9" orientation="portrait" verticalDpi="0" r:id="rId1"/>
  <ignoredErrors>
    <ignoredError sqref="U2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/>
  </sheetViews>
  <sheetFormatPr defaultRowHeight="15"/>
  <sheetData>
    <row r="1" spans="1:4">
      <c r="A1" s="1" t="s">
        <v>76</v>
      </c>
      <c r="D1" s="1" t="s">
        <v>77</v>
      </c>
    </row>
    <row r="2" spans="1:4">
      <c r="A2" s="34" t="s">
        <v>78</v>
      </c>
      <c r="C2" s="34"/>
      <c r="D2" s="34" t="s">
        <v>79</v>
      </c>
    </row>
    <row r="3" spans="1:4">
      <c r="A3" s="34" t="s">
        <v>80</v>
      </c>
      <c r="C3" s="34"/>
      <c r="D3" s="34" t="s">
        <v>81</v>
      </c>
    </row>
    <row r="4" spans="1:4">
      <c r="A4" s="34" t="s">
        <v>82</v>
      </c>
      <c r="C4" s="34"/>
      <c r="D4" s="34" t="s">
        <v>83</v>
      </c>
    </row>
    <row r="5" spans="1:4">
      <c r="A5" s="34" t="s">
        <v>84</v>
      </c>
      <c r="C5" s="34"/>
      <c r="D5" s="34" t="s">
        <v>85</v>
      </c>
    </row>
    <row r="6" spans="1:4">
      <c r="A6" s="34"/>
      <c r="C6" s="34"/>
      <c r="D6" s="34" t="s">
        <v>86</v>
      </c>
    </row>
    <row r="7" spans="1:4">
      <c r="C7" s="34"/>
      <c r="D7" s="34" t="s">
        <v>87</v>
      </c>
    </row>
    <row r="8" spans="1:4">
      <c r="C8" s="34"/>
      <c r="D8" s="34" t="s">
        <v>88</v>
      </c>
    </row>
    <row r="9" spans="1:4">
      <c r="C9" s="34"/>
      <c r="D9" s="34"/>
    </row>
    <row r="10" spans="1:4">
      <c r="A10" s="3"/>
    </row>
    <row r="11" spans="1:4">
      <c r="A11" s="4"/>
    </row>
    <row r="12" spans="1:4">
      <c r="A12" s="4"/>
    </row>
    <row r="13" spans="1:4">
      <c r="A13" s="4"/>
    </row>
    <row r="14" spans="1:4">
      <c r="A14" s="4"/>
    </row>
    <row r="15" spans="1:4">
      <c r="A15" s="4"/>
    </row>
    <row r="16" spans="1:4">
      <c r="A16" s="4"/>
    </row>
    <row r="17" spans="1:1">
      <c r="A1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2</vt:i4>
      </vt:variant>
    </vt:vector>
  </HeadingPairs>
  <TitlesOfParts>
    <vt:vector size="7" baseType="lpstr">
      <vt:lpstr>oszt tan</vt:lpstr>
      <vt:lpstr>Magyar OT (közös)</vt:lpstr>
      <vt:lpstr>Magyar OT (ált isk)</vt:lpstr>
      <vt:lpstr>Magyar OT (középisk)</vt:lpstr>
      <vt:lpstr>x</vt:lpstr>
      <vt:lpstr>beosztás</vt:lpstr>
      <vt:lpstr>tanszék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</dc:creator>
  <cp:lastModifiedBy>anon</cp:lastModifiedBy>
  <dcterms:created xsi:type="dcterms:W3CDTF">2018-01-17T10:23:26Z</dcterms:created>
  <dcterms:modified xsi:type="dcterms:W3CDTF">2019-01-16T23:35:31Z</dcterms:modified>
</cp:coreProperties>
</file>